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K:\Trans\Grant Applications\2022 Grants\SS4A\Carver County\Crash_Data\2016_2020_Crash_Analysis\"/>
    </mc:Choice>
  </mc:AlternateContent>
  <xr:revisionPtr revIDLastSave="0" documentId="13_ncr:1_{B67ED5CC-2120-4DCD-8C3D-453E5CE4E5C2}" xr6:coauthVersionLast="47" xr6:coauthVersionMax="47" xr10:uidLastSave="{00000000-0000-0000-0000-000000000000}"/>
  <bookViews>
    <workbookView xWindow="20370" yWindow="-120" windowWidth="25440" windowHeight="15390" tabRatio="698" firstSheet="3" activeTab="7" xr2:uid="{F15466CC-1883-4B47-80D2-8494D6335B8C}"/>
  </bookViews>
  <sheets>
    <sheet name="Severity - 5 Year" sheetId="1" r:id="rId1"/>
    <sheet name="Type - 5 Year" sheetId="5" r:id="rId2"/>
    <sheet name="Rates - 5 Year" sheetId="6" r:id="rId3"/>
    <sheet name="IntCrashes 2016_2020" sheetId="2" r:id="rId4"/>
    <sheet name="SegCrashes_2016_2020" sheetId="3" r:id="rId5"/>
    <sheet name="Sheet5" sheetId="10" r:id="rId6"/>
    <sheet name="Int_and Seg_Data" sheetId="8" r:id="rId7"/>
    <sheet name="CSAH_40_Crash_Data_Print" sheetId="7" r:id="rId8"/>
    <sheet name="Sheet4" sheetId="4" r:id="rId9"/>
    <sheet name="Sheet3"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3" hidden="1">'IntCrashes 2016_2020'!$T$1:$T$117</definedName>
    <definedName name="_xlnm._FilterDatabase" localSheetId="4" hidden="1">SegCrashes_2016_2020!$A$1:$A$42</definedName>
    <definedName name="_xlnm._FilterDatabase" localSheetId="8" hidden="1">Sheet4!$B$1:$B$42</definedName>
    <definedName name="_xlnm.Print_Area" localSheetId="7">CSAH_40_Crash_Data_Print!$B$1:$Q$65</definedName>
    <definedName name="_xlnm.Print_Titles" localSheetId="7">CSAH_40_Crash_Data_Print!$4:$4</definedName>
  </definedNames>
  <calcPr calcId="191029"/>
  <pivotCaches>
    <pivotCache cacheId="5"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7" l="1"/>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5" i="7"/>
  <c r="F5" i="7" l="1"/>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E21" i="5" l="1"/>
  <c r="F21" i="5"/>
  <c r="G21" i="5"/>
  <c r="H21" i="5"/>
  <c r="I21" i="5"/>
  <c r="J21" i="5"/>
  <c r="K21" i="5"/>
  <c r="D21" i="5"/>
  <c r="K20" i="6"/>
  <c r="J20" i="6"/>
  <c r="I20" i="6"/>
  <c r="H20" i="6"/>
  <c r="G20" i="6"/>
  <c r="F20" i="6"/>
  <c r="E20" i="6"/>
  <c r="D20" i="6"/>
  <c r="E15" i="5" l="1"/>
  <c r="E20" i="5"/>
  <c r="K15" i="6" l="1"/>
  <c r="J15" i="6"/>
  <c r="I15" i="6"/>
  <c r="H15" i="6"/>
  <c r="G15" i="6"/>
  <c r="F15" i="6"/>
  <c r="E15" i="6"/>
  <c r="D15" i="6"/>
  <c r="K9" i="6"/>
  <c r="J9" i="6"/>
  <c r="I9" i="6"/>
  <c r="H9" i="6"/>
  <c r="G9" i="6"/>
  <c r="F9" i="6"/>
  <c r="E9" i="6"/>
  <c r="D9" i="6"/>
  <c r="K8" i="6" l="1"/>
  <c r="J8" i="6"/>
  <c r="I8" i="6"/>
  <c r="H8" i="6"/>
  <c r="G8" i="6"/>
  <c r="F8" i="6"/>
  <c r="E8" i="6"/>
  <c r="D8" i="6"/>
  <c r="K7" i="6" l="1"/>
  <c r="J7" i="6"/>
  <c r="I7" i="6"/>
  <c r="H7" i="6"/>
  <c r="G7" i="6"/>
  <c r="F7" i="6"/>
  <c r="E7" i="6"/>
  <c r="D7" i="6"/>
  <c r="K6" i="6" l="1"/>
  <c r="J6" i="6"/>
  <c r="I6" i="6"/>
  <c r="H6" i="6"/>
  <c r="G6" i="6"/>
  <c r="F6" i="6"/>
  <c r="E6" i="6"/>
  <c r="D6" i="6"/>
  <c r="K5" i="6" l="1"/>
  <c r="J5" i="6"/>
  <c r="I5" i="6"/>
  <c r="H5" i="6"/>
  <c r="G5" i="6"/>
  <c r="F5" i="6"/>
  <c r="E5" i="6"/>
  <c r="D5" i="6"/>
  <c r="K15" i="5" l="1"/>
  <c r="K20" i="5" s="1"/>
  <c r="J15" i="5"/>
  <c r="J20" i="5" s="1"/>
  <c r="I15" i="5"/>
  <c r="I20" i="5" s="1"/>
  <c r="H15" i="5"/>
  <c r="H20" i="5" s="1"/>
  <c r="G15" i="5"/>
  <c r="G20" i="5" s="1"/>
  <c r="F15" i="5"/>
  <c r="F20" i="5" s="1"/>
  <c r="D15" i="5"/>
  <c r="D20" i="5" s="1"/>
  <c r="L20" i="5" s="1"/>
  <c r="D6" i="5"/>
  <c r="E6" i="5"/>
  <c r="F6" i="5"/>
  <c r="G6" i="5"/>
  <c r="H6" i="5"/>
  <c r="I6" i="5"/>
  <c r="J6" i="5"/>
  <c r="K6" i="5"/>
  <c r="L6" i="5"/>
  <c r="D7" i="5"/>
  <c r="E7" i="5"/>
  <c r="F7" i="5"/>
  <c r="G7" i="5"/>
  <c r="H7" i="5"/>
  <c r="I7" i="5"/>
  <c r="J7" i="5"/>
  <c r="K7" i="5"/>
  <c r="L7" i="5"/>
  <c r="D8" i="5"/>
  <c r="E8" i="5"/>
  <c r="F8" i="5"/>
  <c r="G8" i="5"/>
  <c r="H8" i="5"/>
  <c r="I8" i="5"/>
  <c r="J8" i="5"/>
  <c r="K8" i="5"/>
  <c r="L8" i="5"/>
  <c r="D9" i="5"/>
  <c r="E9" i="5"/>
  <c r="F9" i="5"/>
  <c r="G9" i="5"/>
  <c r="H9" i="5"/>
  <c r="I9" i="5"/>
  <c r="J9" i="5"/>
  <c r="K9" i="5"/>
  <c r="L9" i="5"/>
  <c r="K5" i="5"/>
  <c r="K10" i="5" s="1"/>
  <c r="F5" i="5"/>
  <c r="F10" i="5" s="1"/>
  <c r="G5" i="5"/>
  <c r="G10" i="5" s="1"/>
  <c r="H5" i="5"/>
  <c r="H10" i="5" s="1"/>
  <c r="I5" i="5"/>
  <c r="I10" i="5" s="1"/>
  <c r="J5" i="5"/>
  <c r="J10" i="5" s="1"/>
  <c r="D5" i="5"/>
  <c r="E5" i="5"/>
  <c r="E10" i="5" s="1"/>
  <c r="D10" i="5" l="1"/>
  <c r="L5" i="5"/>
  <c r="L10" i="5" s="1"/>
  <c r="E11" i="5" s="1"/>
  <c r="J11" i="5"/>
  <c r="I11" i="5"/>
  <c r="H11" i="5"/>
  <c r="G11" i="5"/>
  <c r="F11" i="5"/>
  <c r="K11" i="5"/>
  <c r="L15" i="5"/>
  <c r="D16" i="5" s="1"/>
  <c r="E16" i="5"/>
  <c r="F16" i="5"/>
  <c r="G16" i="5"/>
  <c r="H16" i="5"/>
  <c r="I16" i="5"/>
  <c r="J16" i="5"/>
  <c r="K16" i="5"/>
  <c r="E15" i="1"/>
  <c r="E19" i="1" s="1"/>
  <c r="F15" i="1"/>
  <c r="F19" i="1" s="1"/>
  <c r="G15" i="1"/>
  <c r="G19" i="1" s="1"/>
  <c r="H15" i="1"/>
  <c r="H19" i="1" s="1"/>
  <c r="D15" i="1"/>
  <c r="D19" i="1" s="1"/>
  <c r="I15" i="1"/>
  <c r="D22" i="1" l="1"/>
  <c r="I19" i="1"/>
  <c r="D11" i="5"/>
  <c r="D6" i="1"/>
  <c r="E6" i="1"/>
  <c r="F6" i="1"/>
  <c r="G6" i="1"/>
  <c r="H6" i="1"/>
  <c r="D7" i="1"/>
  <c r="E7" i="1"/>
  <c r="F7" i="1"/>
  <c r="G7" i="1"/>
  <c r="H7" i="1"/>
  <c r="D8" i="1"/>
  <c r="E8" i="1"/>
  <c r="F8" i="1"/>
  <c r="G8" i="1"/>
  <c r="H8" i="1"/>
  <c r="D9" i="1"/>
  <c r="E9" i="1"/>
  <c r="F9" i="1"/>
  <c r="G9" i="1"/>
  <c r="H9" i="1"/>
  <c r="E5" i="1"/>
  <c r="E10" i="1" s="1"/>
  <c r="F5" i="1"/>
  <c r="F10" i="1" s="1"/>
  <c r="G5" i="1"/>
  <c r="G10" i="1" s="1"/>
  <c r="H5" i="1"/>
  <c r="H10" i="1" s="1"/>
  <c r="D5" i="1"/>
  <c r="I5" i="1" l="1"/>
  <c r="D10" i="1"/>
  <c r="I9" i="1"/>
  <c r="I8" i="1"/>
  <c r="I7" i="1"/>
  <c r="I6" i="1"/>
  <c r="I10" i="1" l="1"/>
  <c r="E4" i="4"/>
  <c r="E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2" i="4"/>
</calcChain>
</file>

<file path=xl/sharedStrings.xml><?xml version="1.0" encoding="utf-8"?>
<sst xmlns="http://schemas.openxmlformats.org/spreadsheetml/2006/main" count="6031" uniqueCount="383">
  <si>
    <t>ID</t>
  </si>
  <si>
    <t>INCIDENTID</t>
  </si>
  <si>
    <t>RTESYSCODE</t>
  </si>
  <si>
    <t>RTENUMBER</t>
  </si>
  <si>
    <t>MEASURE</t>
  </si>
  <si>
    <t>COUNTY_SPATIAL</t>
  </si>
  <si>
    <t>CITY_NAME</t>
  </si>
  <si>
    <t>TOWNSHIP_NAME</t>
  </si>
  <si>
    <t>MNDOT_DISTRICT_SPATIAL</t>
  </si>
  <si>
    <t>STATE_PATROL_DIST_SPATIAL</t>
  </si>
  <si>
    <t>TRIBAL_GOVERNMENT_SPATIAL</t>
  </si>
  <si>
    <t>LOCALID</t>
  </si>
  <si>
    <t>ACCIDENT_NUMBER</t>
  </si>
  <si>
    <t>CRASH_MONTH</t>
  </si>
  <si>
    <t>CRASH_DAY</t>
  </si>
  <si>
    <t>CRASH_YEAR</t>
  </si>
  <si>
    <t>CRASH_DAYOFWEEK</t>
  </si>
  <si>
    <t>CRASH_HOUR</t>
  </si>
  <si>
    <t>DIVIDEDRDWYDIR</t>
  </si>
  <si>
    <t>CRASHSEVERITY</t>
  </si>
  <si>
    <t>NUMBERKILLED</t>
  </si>
  <si>
    <t>NUMBEROFVEHICLES</t>
  </si>
  <si>
    <t>MANNEROFCOLLISION</t>
  </si>
  <si>
    <t>FIRSTHARMFULEVENT</t>
  </si>
  <si>
    <t>RELATIONTOINTERSECTION</t>
  </si>
  <si>
    <t>LIGHTCONDITION</t>
  </si>
  <si>
    <t>WEATHERPRIMARY</t>
  </si>
  <si>
    <t>WEATHERSECONDARY</t>
  </si>
  <si>
    <t>RDWYSURFACE</t>
  </si>
  <si>
    <t>WORKZONETYPE</t>
  </si>
  <si>
    <t>ROADWAY_NAME</t>
  </si>
  <si>
    <t>INTERSECTION_NAME</t>
  </si>
  <si>
    <t>ROUTE_ID</t>
  </si>
  <si>
    <t>BASIC_TYPE</t>
  </si>
  <si>
    <t>UNITTYPEU1</t>
  </si>
  <si>
    <t>VEHICLETYPEU1</t>
  </si>
  <si>
    <t>DIRECTIONU1</t>
  </si>
  <si>
    <t>PRECRASHMANEUVERU1</t>
  </si>
  <si>
    <t>AGEU1</t>
  </si>
  <si>
    <t>SEXU1</t>
  </si>
  <si>
    <t>PHYSICALCONDITIONU1</t>
  </si>
  <si>
    <t>CONTRIBFACTOR1U1</t>
  </si>
  <si>
    <t>CONTRIBFACTOR2U1</t>
  </si>
  <si>
    <t>NONMOTORISTMANEUVERU1</t>
  </si>
  <si>
    <t>NONMOTORISTLOCATIONU1</t>
  </si>
  <si>
    <t>RDWYDESIGNU1</t>
  </si>
  <si>
    <t>TRAFFICCONTROLDEVICEU1</t>
  </si>
  <si>
    <t>SPEEDLIMITU1</t>
  </si>
  <si>
    <t>ALIGNMENTU1</t>
  </si>
  <si>
    <t>GRADEU1</t>
  </si>
  <si>
    <t>UNITTYPEU2</t>
  </si>
  <si>
    <t>VEHICLETYPEU2</t>
  </si>
  <si>
    <t>DIRECTIONU2</t>
  </si>
  <si>
    <t>PRECRASHMANEUVERU2</t>
  </si>
  <si>
    <t>AGEU2</t>
  </si>
  <si>
    <t>SEXU2</t>
  </si>
  <si>
    <t>PHYSICALCONDITIONU2</t>
  </si>
  <si>
    <t>CONTRIBFACTOR1U2</t>
  </si>
  <si>
    <t>CONTRIBFACTOR2U2</t>
  </si>
  <si>
    <t>NONMOTORISTMANEUVERU2</t>
  </si>
  <si>
    <t>NONMOTORISTLOCATIONU2</t>
  </si>
  <si>
    <t>RDWYDESIGNU2</t>
  </si>
  <si>
    <t>TRAFFICCONTROLDEVICEU2</t>
  </si>
  <si>
    <t>SPEEDLIMITU2</t>
  </si>
  <si>
    <t>ALIGNMENTU2</t>
  </si>
  <si>
    <t>GRADEU2</t>
  </si>
  <si>
    <t>UNITTYPEU3</t>
  </si>
  <si>
    <t>VEHICLETYPEU3</t>
  </si>
  <si>
    <t>DIRECTIONU3</t>
  </si>
  <si>
    <t>PRECRASHMANEUVERU3</t>
  </si>
  <si>
    <t>AGEU3</t>
  </si>
  <si>
    <t>SEXU3</t>
  </si>
  <si>
    <t>PHYSICALCONDITIONU3</t>
  </si>
  <si>
    <t>CONTRIBFACTOR1U3</t>
  </si>
  <si>
    <t>CONTRIBFACTOR2U3</t>
  </si>
  <si>
    <t>NONMOTORISTMANEUVERU3</t>
  </si>
  <si>
    <t>NONMOTORISTLOCATIONU3</t>
  </si>
  <si>
    <t>RDWYDESIGNU3</t>
  </si>
  <si>
    <t>TRAFFICCONTROLDEVICEU3</t>
  </si>
  <si>
    <t>SPEEDLIMITU3</t>
  </si>
  <si>
    <t>ALIGNMENTU3</t>
  </si>
  <si>
    <t>GRADEU3</t>
  </si>
  <si>
    <t>UNITTYPEU4</t>
  </si>
  <si>
    <t>VEHICLETYPEU4</t>
  </si>
  <si>
    <t>DIRECTIONU4</t>
  </si>
  <si>
    <t>PRECRASHMANEUVERU4</t>
  </si>
  <si>
    <t>AGEU4</t>
  </si>
  <si>
    <t>SEXU4</t>
  </si>
  <si>
    <t>PHYSICALCONDITIONU4</t>
  </si>
  <si>
    <t>CONTRIBFACTOR1U4</t>
  </si>
  <si>
    <t>CONTRIBFACTOR2U4</t>
  </si>
  <si>
    <t>NONMOTORISTMANEUVERU4</t>
  </si>
  <si>
    <t>NONMOTORISTLOCATIONU4</t>
  </si>
  <si>
    <t>RDWYDESIGNU4</t>
  </si>
  <si>
    <t>TRAFFICCONTROLDEVICEU4</t>
  </si>
  <si>
    <t>SPEEDLIMITU4</t>
  </si>
  <si>
    <t>ALIGNMENTU4</t>
  </si>
  <si>
    <t>GRADEU4</t>
  </si>
  <si>
    <t>UTMX</t>
  </si>
  <si>
    <t>UTMY</t>
  </si>
  <si>
    <t>LATITUDE</t>
  </si>
  <si>
    <t>LONGITUDE</t>
  </si>
  <si>
    <t>CRASH_DATE_TIME</t>
  </si>
  <si>
    <t>STATUS</t>
  </si>
  <si>
    <t>STATUS_NOTE</t>
  </si>
  <si>
    <t>AGENCY_ORI</t>
  </si>
  <si>
    <t>AGENCY_ORI_GROUP</t>
  </si>
  <si>
    <t>NARRATIVE</t>
  </si>
  <si>
    <t>03-MNTH</t>
  </si>
  <si>
    <t>Carver</t>
  </si>
  <si>
    <t>San Francisco</t>
  </si>
  <si>
    <t>D-METRO</t>
  </si>
  <si>
    <t>Golden Valley</t>
  </si>
  <si>
    <t>03-Tues</t>
  </si>
  <si>
    <t>North</t>
  </si>
  <si>
    <t>Property Damage Only</t>
  </si>
  <si>
    <t>Front to Rear</t>
  </si>
  <si>
    <t>Motor Vehicle In Transport</t>
  </si>
  <si>
    <t>Four-Way Intersection</t>
  </si>
  <si>
    <t>Daylight</t>
  </si>
  <si>
    <t>Rain</t>
  </si>
  <si>
    <t>Wet</t>
  </si>
  <si>
    <t>NOT APPLICABLE</t>
  </si>
  <si>
    <t>N WALNUT ST</t>
  </si>
  <si>
    <t>0300000000000025-I</t>
  </si>
  <si>
    <t>Rear End</t>
  </si>
  <si>
    <t>Motor Vehicle in Transport</t>
  </si>
  <si>
    <t>Pickup</t>
  </si>
  <si>
    <t>Northbound</t>
  </si>
  <si>
    <t>Moving Forward</t>
  </si>
  <si>
    <t>Male</t>
  </si>
  <si>
    <t>Apparently Normal</t>
  </si>
  <si>
    <t>Operated Motor Vehicle: Careless/Negligent/Erratic</t>
  </si>
  <si>
    <t>Two-Way, Not Divided</t>
  </si>
  <si>
    <t>No Controls</t>
  </si>
  <si>
    <t>Straight</t>
  </si>
  <si>
    <t>Uphill</t>
  </si>
  <si>
    <t>Vehicle Stopped or Stalled in Roadway</t>
  </si>
  <si>
    <t>No Clear Contributing Action</t>
  </si>
  <si>
    <t>Accepted</t>
  </si>
  <si>
    <t>Reportable</t>
  </si>
  <si>
    <t>MN State Patrol District 2500 - Golden Valley</t>
  </si>
  <si>
    <t>State Patrol</t>
  </si>
  <si>
    <t>v2 was stopped on 25 making a left turn. d1 rear ended v2. d1 stated he was going about 45mph and rear ended v2.
no injuries
v1 was towed.</t>
  </si>
  <si>
    <t>07-Sat</t>
  </si>
  <si>
    <t>Not Applicable</t>
  </si>
  <si>
    <t>Possible Injury</t>
  </si>
  <si>
    <t>Angle</t>
  </si>
  <si>
    <t>Cloudy</t>
  </si>
  <si>
    <t>Passenger Car</t>
  </si>
  <si>
    <t>Westbound</t>
  </si>
  <si>
    <t>Female</t>
  </si>
  <si>
    <t>Asleep or Fatigued</t>
  </si>
  <si>
    <t>Failure to Yield Right-of-Way</t>
  </si>
  <si>
    <t>Stop Sign</t>
  </si>
  <si>
    <t>Level</t>
  </si>
  <si>
    <t>Curve Right</t>
  </si>
  <si>
    <t>Downhill</t>
  </si>
  <si>
    <t>-CRASH OCCURRED ON HWY 25/CR 40
-DV1 WAS WB CR 40
-DV2 WAS SB HWY 25
-WITNESS WAS NB HWY 25
-DV1 ISN'T SURE WHAT HAPPENED BUT SHE SAID SHE WORKED ALL NIGHT AT KWIK TRIP IN CHASKA AND WAS ON HER WAY HOME
-DV2 SAID HE WAS GOING ABOUT 55 MPH WHEN V1 STRUCK HIS VEHICLE
-WITNESS SAID HE SAW THE CRASH COMING AND FLASHED HIS LIGHTS ATTEMPTING TO GET DV1'S ATTENTION
-V1 STRIKES V2
-DV1 CITED FOR FAIL TO YIELD RIGHT OF WAY
-DV2 TRANSPORTED TO HOSPITAL BY HIS FAMILY TO GET CHECKED OUT</t>
  </si>
  <si>
    <t>West</t>
  </si>
  <si>
    <t>Deer</t>
  </si>
  <si>
    <t>Not at Intersection or Interch</t>
  </si>
  <si>
    <t>Snow</t>
  </si>
  <si>
    <t>Single Vehicle Other</t>
  </si>
  <si>
    <t>Sport Utility Vehicle</t>
  </si>
  <si>
    <t>Curve Left</t>
  </si>
  <si>
    <t>V1 traveling on MNTH 25 when deer ran into side of vehicle deploying side airbags.  No injuries reported.  Tow needed.  Deer deceased.</t>
  </si>
  <si>
    <t>MNTH 25 AT CSAH 40.  V/1 WAS WEST ON CSAH 40, STOPPED AT THE STOP SIGN FOR MNTH 25.  V/2 WAS NORTH BOUND.  V/1 DRIVER TOLD ME THAT HE STOPPED AT THE STOP SIGN, LOOKING TO THE SOUTH.  TWO VEHICLES WERE IN THE RIGHT TURN LANE, TURNING ON TO CSAH 40.  NO VEHICLES SEEN, V/1 DRIVER PULLED INTO THE INTERSECTION, GETTING HIT BY V/2, ON THE MAIN LINE OF MNTH 25.</t>
  </si>
  <si>
    <t>06-Fri</t>
  </si>
  <si>
    <t>East</t>
  </si>
  <si>
    <t>Minor Injury</t>
  </si>
  <si>
    <t>Clear</t>
  </si>
  <si>
    <t>Dry</t>
  </si>
  <si>
    <t>Eastbound</t>
  </si>
  <si>
    <t>Other</t>
  </si>
  <si>
    <t>Sag (Bottom)</t>
  </si>
  <si>
    <t>Driver Distracted</t>
  </si>
  <si>
    <t>V2 on Cty 6 EB crossing over Hwy 25 onto Cty 40. V1 on Hwy 25 SB approaching Cty 6/40. V2 pulled out in front of V1 and contact was made in a T-bone fashion. V1 went into the SE ditch, while V2 was in the SW ditch. V1 driver stated that he was looking at the driver of V2 and could see that she was looking down at something. V1 driver could not recall if V2 stopped at the stop sign and then pulled out in front of him or if she did not stop at all. V1 driver stated he moved into the NB lane of Hwy 25 to try to avoid hitting V2 and that is where contact was made between the vehicle's. Witnesses were spoken to on scene by Belle Plaine Sgt. Stier and their statements were give to me after. No witness was still on scene when I arrived. V2 driver admits to using her cell phone for GPS, is unfamiliar with the area and was looking down at her phone, on her lap, at the time of the crash. V1 driver reports a broken nose and air bag burns on his wrist. Unknown injuries to V2 driver and passengers minor injury.  NOT TO SCALE.</t>
  </si>
  <si>
    <t>04-Wed</t>
  </si>
  <si>
    <t>Dark (Str Lights On)</t>
  </si>
  <si>
    <t>Turning Left</t>
  </si>
  <si>
    <t>V1 was north on MNTH 25 a through highway. V2 was west on CSAH 40 at a stop sign and made a left turn to go south MNTH 25 in front of  V1.  Both cars were towed from scene by reliable recovery for Johns Mobile.  Driver of V2 had a small cut to lip, was checked at scene by Ridgeview ambulance and not transported.  Driver of V1 stated her car has a recall that has not yet been taken care of and that when she pulled out her car sputtered and she couldn't clear the lane. She also stated when she did bring it in it hadn't reached the mileage the recall was looking for at the time and that the car was checked out as ok.  It is unclear if there was in fact any mechanical defects.</t>
  </si>
  <si>
    <t>02-Mon</t>
  </si>
  <si>
    <t>Unknown</t>
  </si>
  <si>
    <t>Ran Stop Sign</t>
  </si>
  <si>
    <t>The crash occurred at the intersection of MNTH 25 and Carver CR 40.  The Buick was traveling westbound on CR 40 as she approached the stop sign at MNTH 25.  She stated that she saw the stop sign at the last minute and tried to brake, but went through the stop sign and into the intersection.  The Chevrolet was traveling northbound on MNTH 25, and as the Chevrolet entered the intersection, the Buick came into the intersection.  The Buick hit the right side of the Chevrolet as it entered the intersection.  The driver of the Chevrolet was transported to the hospital due to injuries.  There were no other reported injuries.  The Chevrolet was towed from the scene.</t>
  </si>
  <si>
    <t>HWY 25 / CR40</t>
  </si>
  <si>
    <t>Unit two was traveling north on highway 25.  The driver of unit two stated she was west on CR40 turning south, left, onto highway 25 when she misjudged the distance of unit two.  The two vehicles made contact in the middle of the intersection.</t>
  </si>
  <si>
    <t>South</t>
  </si>
  <si>
    <t>Concrete Traffic Barrier</t>
  </si>
  <si>
    <t>Intersection Related</t>
  </si>
  <si>
    <t>MNTH 25</t>
  </si>
  <si>
    <t>Bike</t>
  </si>
  <si>
    <t>Southbound</t>
  </si>
  <si>
    <t>Swerved or Avoided Due to Wind</t>
  </si>
  <si>
    <t>Bicycle</t>
  </si>
  <si>
    <t>In Roadway Improperly (Standing, Lying, Working)</t>
  </si>
  <si>
    <t>Walk/Cycle Across Traffic (X-ing)</t>
  </si>
  <si>
    <t>Shoulder/Roadside</t>
  </si>
  <si>
    <t>MN State Patrol District 2200 - Mankato</t>
  </si>
  <si>
    <t>Unit 1 was traveling southbound on MNTH 25. Unit 2 was waiting to cross intersection at MNTH 25 and Sibley County Rd 6. Unit 1 saw Unit 2 was waiting in the lane traffic and had to swerve over the fog line to avoid hitting Unit 2. Unit 1 hit a triangular median which caused damage to the bottom of the vehicle. Unit 1 noticed brake line was broken. Unknown other damage. Unit 1 was towed from scene. Unit 2 agreed to pay for damages since he was at fault.</t>
  </si>
  <si>
    <t>Serious Injury</t>
  </si>
  <si>
    <t>Disregard Other Traffic Signs</t>
  </si>
  <si>
    <t>-Crash occurred at the intersection of HWY 25 and CR 40
-DV 1 was WB CR 40
-DV2 was NB HWY 25
-DV1 said she is not familiar with the area and was attempting to get to HWY 169
-DV1 said she did not remember seeing a stop sign on CR 40
-DV2 said she was going less than 55 mph when V1 suddenly went through the stop sign and struck her vehicle
-Point of Impact was in the middle of the NB lane of HWY 25
-DV1 cited for Fail to Stop at Stop Sign and  Fail to Yield Right of Way</t>
  </si>
  <si>
    <t>04-CSAH</t>
  </si>
  <si>
    <t>01-Sun</t>
  </si>
  <si>
    <t>Guardrail (End)</t>
  </si>
  <si>
    <t>CSAH 40</t>
  </si>
  <si>
    <t>0400006594550040-I</t>
  </si>
  <si>
    <t>Single Vehicle Run Off Road</t>
  </si>
  <si>
    <t>Carver County Sheriff</t>
  </si>
  <si>
    <t>Sheriff</t>
  </si>
  <si>
    <t>Driver of Unit 1 (D1) stated that she was driving North on Highway 25 from Belle Plaine and then turned east on Co Rd 40. D1 stated that as she turned onto Co Rd 40 she ran over some gravel, which caused her to go off the roadway and hit the end of the guard rail. Due to the extent of the damage to Unit 1 and the guard rail, I did not believe the D1 was recalling the events correctly. 
I spoke with a witness (W1)who advised that she was driving north on Hwy 25 and Unit 1 was driving south on Hwy 25. W1 stated that Unit 1 turned east on Co Rd 40 and lost control of her vehicle during the turn causing her to crash into the guard rail. W1 advised that as she passed Unit 1 (after the crash) it appeared as though D1 was unconscious on the steering wheel. When W1 made physical contact with D1 however, she was alert and conscious. 
D1 had a small laceration on her face causing minor bleeding. D1 advised that she did not believe she lost consciousness. I advised D1 that I did not feel she was recalling the incident correctly due to possible head trauma. D1 advised that she was fine and refused any medical treatment or assistance. 
D1 was released to her father (unidentified), who was advised of the incident and my concerns with D1's health. D1's father advised that he would keep an eye on D1's health. 
Unit 1 towed from scene by Shakopee Towing. Damaged guard rail was marked with a Carver County Damage tag due to being county property. No citation was issued to D1.</t>
  </si>
  <si>
    <t>Dark (No Str Lights)</t>
  </si>
  <si>
    <t>Medium / Heavy Trucks (More than 10,000lbs)</t>
  </si>
  <si>
    <t>Southbound Hwy 25 at Scenic Byway Rd. Weather is clear.
Vehicle 2/Semi. Driver stated that he was traveling on Hwy 25 approaching Scenic Byway road and noticed a vehicle stopped on the left side at the stop sign. (Vehicles traveling on Hwy 25 have the right of way and do not have a stop sign). As he got closer to the intersection he noticed that the vehicle started to slowly enter the intersection. He started to apply his brakes and then saw vehicle 1 cross the intersection just in front of him. He did not have enough time or space to come to a complete stop and driver 2 believes that he impacted the vehicle at approximately 30 mph. When driver 2 came to a complete stop he came out of his vehicle and saw driver 1 get out of his vehicle and start walking away, westbound on Scenic Byway Rd. He ran to confront the driver, noticed that there where no other occupants, and obtained driver 1's insurance card. 
Carver County Deputy was first on scene. He said that the driver was complaining about a severe abdominal pain. As he continued to talk to the driver he noticed signs of impairment. He called medics to the scene to have the driver checked out and transported to the hospital. While waiting for the medics to arrive the deputy started asking questions related to the crash. Driver 1 became uncooperative and stopped talking at all. Medics checked driver 1 on scene and decided that he needed to be transported to the hospital. They also mentioned that they believed driver might be impaired. 
Carver County Deputy took over the DWI investigation and obtained a search warrant for driver 1's  blood. 
When I arrived I observed vehicle 1 in the turn lane with extensive damage to the passenger side, all airbags deployed and damage to the front. The semi had front end damage but its metal bumper prevented it from getting any serious damage and was still operational. Driver 1 was already in the ambulance and left shortly after my arrival. The driver of the semi truck informed me that he had the crash on video and sent me a copy of the crash the next day. It is clear that driver 1 crossed the intersection just before driver 2 reached the intersection. The semi left the scene on its own power. Vehicle one was towed due to extensive damage. Driver 1 was transported to Ridge View Hospital for treatment and blood draw.</t>
  </si>
  <si>
    <t>Overturn/Rollover</t>
  </si>
  <si>
    <t>Unit 1 was eastbound on Sibley County Road 6 (aka Scenic Byway Road) and, per the driver, and a witness, crossed MN Hwy 25 at high rate of speed without stopping for the posted stop sign.  Unit 1 continued east on to Carver County Road 40, on to the right shoulder, and then began to swerve out of control while back completely on to Co Rd 40.  Unit 1 entered the opposite lane of travel briefly, returned, and then left the roadway on the right side.  Unit 1 continued down the embankment, and proceeded to roll on to its roof.</t>
  </si>
  <si>
    <t>05-Thu</t>
  </si>
  <si>
    <t>Guardrail (Face)</t>
  </si>
  <si>
    <t>Over Correcting / Over Steering</t>
  </si>
  <si>
    <t>Ran Off Road</t>
  </si>
  <si>
    <t>Driver of vehicle was going straight following roadway and felt some shaking of the vehicle. Shaking caused driver to lose control.In an attempt to get control of vehicle driver ended up steering into the start of the guard rail.</t>
  </si>
  <si>
    <t>Driver of vehicle indicated items were sitting on center console of vehicle and items slid off. Driver indicated when he reached to pick up the items he hit the guard rails and went off the road into the ditch.</t>
  </si>
  <si>
    <t>08-TWNS</t>
  </si>
  <si>
    <t>SCENIC BYWAY RD</t>
  </si>
  <si>
    <t>0800006594550340-I</t>
  </si>
  <si>
    <t>Unit #1 was eastbound on CSAH 40 at MNTH 25 and stopped at the stop sign at the intersection of MNTH 25. Driver of Unit #1 pulled out from the stop sign to cross MNTH 25. Driver of Unit #1 did not see Unit #2 traveling southbound on MNTH 25. Unit #2 struck the driver's side of Unit #1</t>
  </si>
  <si>
    <t>MNTH 25 / CR 40</t>
  </si>
  <si>
    <t>Motor Home/Camper/RV</t>
  </si>
  <si>
    <t>NISSAN ROGUE DRIVEN BY LEBAHN TRAVELING W/B ON CR 40 APPROACHING HWY 25. CHEVROLET SILVERADO DRIVEN BY PATRICK WARREN PULLING PUMA MOTOR HOME TRAVELING N/B ON HWY 25 APPROACHING CR 40. NISSAN ROGUE RAN STOP SIGN AND CRASHED INTO THE SIDE OF THE MOTOR HOME, CAUSING SEVERE FRONT END DAMAGE TO THE ROGUE AND CAUSED THE MOTOR HOME TO ROLL OVER AND COME OFF THE FRAME.
LEBAHN STATED THAT SHE WAS NOT FAMILIAR WITH THE AREA AND WAS TRYING TO GET TO BELLE PLAINE. SHE DID NOT SEE THE STOP SIGN.
WITNESS STATED SHE WAS DIRECTLY BEHIND LEBAHN. SHE STATED LEBAHN DID NOT BRAKE OR SLOW AT ALL FOR THE STOP SIGN AND WENT RIGHT THROUGH, CRASHING INTO WARREN.
WARREN STATED THAT HE WAS N/B ON HWY 25 AND WAS STRUCK BY LEBAHN WHEN SHE RAN THE STOP SIGN.
MOTOR HOME TAKEN APART AND HAULED AWAY IN ROLL-AWAY DUMPSTER.
ROGUE TOWED BY JOHNS MOBIL.
LEBAHN DECLINED AMBULANCE TRANSPORT.
LEBAHN CITED FOR "FAILURE TO YIELD RIGHT OF WAY - STOP SIGN."</t>
  </si>
  <si>
    <t>Fatal</t>
  </si>
  <si>
    <t>Utility Pole/Light Support</t>
  </si>
  <si>
    <t>Motorcycle</t>
  </si>
  <si>
    <t>Has Been Drinking Alcohol</t>
  </si>
  <si>
    <t>Unit 1 was southbound on Co Rd 40 and was proceeding through the left hand curve at 188th St. when it moved to the far right side of roadway.  According to a witness behind Unit 1, its driver lost control when Unit 1 encountered loose gravel at 188th St.   Unit 1 then went off the right side of the road and on to the sloped ditch embankment.  Per the witness, Unit 1 veered back on to the shoulder of Co Rd 40 momentarily before proceeding back down the ditch embankment.  Unit 1 then struck a wooden power line pole, causing its driver to fall from Unit 1.</t>
  </si>
  <si>
    <t>T Intersection</t>
  </si>
  <si>
    <t>Passenger Van (Seats Installed Behind Driver)</t>
  </si>
  <si>
    <t>Turning Right</t>
  </si>
  <si>
    <t>On 04/14/2019 at 1838, deputies responded to a personal injury crash at CSAH 40 and 188th Street in San Francisco Township. Deputies arrived on scene and observed a black minivan (MN LIC BPW328) in the southbound ditch and a black Ford Explorer (MN LIC 186VNJ)stopped in the southbound lane of traffic. The explorer had heavy front end damage and the minivan had heavy rear end damage. The driver of the minivan (V2), was already in the ambulance being tended to by Ridgeview Paramedics. The driver of the explorer (V1), was on the side of the road with four small children. The children were moving, talking, and acting normal. The male driver of V1 was speaking with a Ridgeview Paramedic and signing a form stating they did not need further medical attention and did not wish to be transported to the hospital. 
The driver of V1 advised me he was traveling southbound on CSAH 40, when he looked back to talk to one of his kids and the vehicle in front of him had slowed to turn onto 188th Street. V1 driver stated he did not see the vehicle had slowed until it was too late and rear ended V2. V1 driver said he did not want to swerve due to a vehicle traveling northbound at the time. V1 driver stated himself and his four children did not need any further assistance and were cleared medically. V1 driver advised me he had contacted AAA and Skelley Towing was enroute from Belle Plaine to tow his vehicle. The four children were picked up by friends and family and the driver of V1 rode with the tow truck and his vehicle from the scene.
The driver of V2 advised me she was traveling southbound on CSAH 40, when she was rear ended by a vehicle at the intersection. V2 driver stated she was turning onto 188th St when she felt the collision and her vehicle was thrown into the ditch. V2 driver said she did not know the vehicle was behind her. Due to head and neck soreness and pain, the driver of V2 was transported to the 212 Medical Center by ambulance. V2 was towed by Shakopee Towing to their lot.</t>
  </si>
  <si>
    <t>Ditch</t>
  </si>
  <si>
    <t>Unit 1 was southbound on Co Rd 40, nearing 188th St., when according to its driver two deer were seen on the roadway.  The Unit 1 driver said he swerved to avoid colliding with the deer.  Unit 1 crossed into the opposite lane of travel and continued down the road ditch in a sideways fashion.  Unit 1 rolled over and landed on its side in an adjacent farm field.</t>
  </si>
  <si>
    <t>Sideswipe - Opposing</t>
  </si>
  <si>
    <t>Sunset</t>
  </si>
  <si>
    <t>Ice/Frost</t>
  </si>
  <si>
    <t>Sideswipe Opposing</t>
  </si>
  <si>
    <t>Unit 1 was traveling southbound on Co. Rd. 40 near 187th St. Unit 2 was traveling northbound on Co. Rd. As both units were in a curve in the roadway, Unit 2 drifted into Unit 1's lane due to icy road conditions.  Unit 1 and Unit 2 side swiped each other, Unit 1 then crossed over the northbound lane and ended up in the ditch on the east side of the roadway.  Both drivers sustained no injures.   Both Unit 1 and Unit 2 were towed from the scene. Both Unit 1 and 2 sustained severe driver side damage.</t>
  </si>
  <si>
    <t>Crossover Related</t>
  </si>
  <si>
    <t>182ND ST</t>
  </si>
  <si>
    <t>0800006594550128-I</t>
  </si>
  <si>
    <t>Overtaking/Passing</t>
  </si>
  <si>
    <t>Improper Passing</t>
  </si>
  <si>
    <t>Driver of vehicle one was north on co Rd 40, vehicle 2 was slowing to make a left turn onto 182nd Street. Drive of vehicle one went to pass vehicle two as driver of vehicle one started to to make the left turn onto 182nd Street.</t>
  </si>
  <si>
    <t>See report.</t>
  </si>
  <si>
    <t>Fence (Non-Median Barrier)</t>
  </si>
  <si>
    <t>Failed to Keep in Proper Lane</t>
  </si>
  <si>
    <t>Driver of vehicle 1 was northbound on County Road 40 near County Road 50 when he fell asleep, hit the shoulder, overcorrected and slid into the ditch damaging private property. no injuries, no citations.</t>
  </si>
  <si>
    <t>Negotiating a Curve</t>
  </si>
  <si>
    <t>Driver of motorcycle was north bound on co Rd 40 and a gust of wind came up pushing him to the shoulder, once on the shoulder of road driver was unable to pull motorcycle back onto the road way and ended up going down the embankment</t>
  </si>
  <si>
    <t>Unit 1 was northbound on Co Rd 40, in a section of the road that curved left just south of 174th Street.  The driver of Unit 1 lost control of the motorcycle and it ran off the road on the right side and flipped on to its side at the bottom of the ditch.</t>
  </si>
  <si>
    <t>Vehicle was going south on County road 40. Unit 1 was being driven by the driver but the vehicle was no his. Driver did not know how the cruise control on the motorcycle operated and had an issue turning it off while negotiating a turn. The driver then hit a patch of uneven dirt, and veered into the oncoming lane, and down a hill on the opposite shoulder. The driver was partially ejected in the process. The vehicle also flipped 180 degrees after hitting the shoulder.
Ridgeview medical staff responded to the scene and transported the driver due to neck and wrist injuries. The extent of the injuries is unknown. Run number for Ridgeview is 6208.
Unit 1 was towed by John's Mobile due to no one able to drive the vehicle away from the scene.</t>
  </si>
  <si>
    <t>Swerved or Attempt to Avoid Object in Roadway</t>
  </si>
  <si>
    <t>Vehicle 1 was travelling northbound on Co Rd 40 approaching Homestead Rd. The driver of V1 said a strong gust of wind came and pushed her over and she over corrected and went off the road on the right side ditch. The driver slid and rolled with the bike in the ditch. The driver was transported to Hwy 212 Medical Center for injuries to her arms. The bike was towed by family.</t>
  </si>
  <si>
    <t>Unit 1 was southbound on Co Rd 40, about 1/8 mile north of Co Rd 52 when a deer emerged from right side road ditch and then cut across Unit 1's lane of travel.  Unit 1's right front corner struck the deer, causing moderate damages.  Unit 1 was towed from the scene.</t>
  </si>
  <si>
    <t>Embankment</t>
  </si>
  <si>
    <t>Unit 1 was northbound on Co Rd 40, about 0.3 mile north of Co Rd 52, when it ran off the right side of the road, continued for a short distance until it struck the side of a field driveway, and the went airborne for approximately 50 feet before its front end landed in the adjacent field.  The vehicle continued for a short distance before it came to a stop.  The Unit 1 driver claimed a strong gust of wind pushed the vehicle off the road.</t>
  </si>
  <si>
    <t>CSAH 52</t>
  </si>
  <si>
    <t>0400006594550052-I</t>
  </si>
  <si>
    <t>At approximately 2150 hours on 09/11/2019, Emily Elizabeth Berger DOB: 09/09/2001, was driving a 2005 blue in color Chevy Equinox, MN REG 790RPM, southbound on County Road 40 in San Francisco Township in the County of Carver towards her home in Belle Plaine. Emily stated she was travelling between 50-55 mph southbound on County Road 40 and when she was near the intersection of County Road 40 and County Road 52 a deer appeared from the east side of County Road 40. Emily stated she was unable to slow down or avoid hitting the deer. Emily stated her vehicle hit the deer causing damage to the front on the passenger side. Emily explained the damage to her car as "totaled" but the vehicle was able to be driven and was driven from the accident scene.</t>
  </si>
  <si>
    <t>174TH ST</t>
  </si>
  <si>
    <t>0800006594550127-I</t>
  </si>
  <si>
    <t>Slowing</t>
  </si>
  <si>
    <t>Following Too Closely</t>
  </si>
  <si>
    <t>Vehicle 1 was stopped on County Road 40, waiting to make a left turn onto 174th St. Vehicle 2 was also slowed, or stopped, behind Vehicle 1. Vehicle 3 was the third vehicle in that line of vehicles. Vehicle 3 did not slow down in time and sideswiped Vehicle 2, then rear ending Vehicle 1.</t>
  </si>
  <si>
    <t>Unit 1 was witnessed driving very fast on southbound Co Rd 40 when it turned left to go east on 174th St.  Per the witness, Unit 1 left the roadway on the right side of 174th St., slid down a ditch embankment, and then struck a power line pole that caused damages to both the pole and Unit 1.  The Unit 1 driver left the scene but was stopped a short time later and arrested for DWI.</t>
  </si>
  <si>
    <t>Standing Tree/Shrubbery</t>
  </si>
  <si>
    <t>Sunrise</t>
  </si>
  <si>
    <t>Driver stated that she was driving eastbound on CR 52. Driver stated that as she crested the hill, the sun was blinding, and she was unable to see the intersection or where the road continued to. Driver stated that she ran off the road to the right, and slammed on the brakes. The driver continued approximately 300 feet past intersection and crashed into trees/shrubbery. Driver stated that she was unharmed. but the vehicle was smoking and appeared to be inoperable.  
Vehicle was towed by Colony Plaza Towing. No citation issued.</t>
  </si>
  <si>
    <t>-- NOT ON ROADWAY --</t>
  </si>
  <si>
    <t>Other Contributing Action</t>
  </si>
  <si>
    <t>Driver was driving vehicle south on Co RD 40 approaching a curve and dozed of going into the ditch. After leaving roadway vehicle hit a power pole severing it off. Vehicle continued on and severed off a fence post and damaged the fence.</t>
  </si>
  <si>
    <t>Slush</t>
  </si>
  <si>
    <t>Other Light Trucks (10,000lbs)</t>
  </si>
  <si>
    <t>Vehicle 1 was northbound on county road 40.  Vehicle 2 was southbound on county road 40 when he noticed vehicle 1 was swerving in median.  Vehicle 2 attempted to avoid getting hit by vehicle 1 when vehicle 1 struck the back left end of vehicle 2.  Vehicle 1 came to rest in the ditch facing southbound. Vehicle 2 remained on the road and came to rest facing northbound on county road 40.</t>
  </si>
  <si>
    <t>Other Non-Collision</t>
  </si>
  <si>
    <t>V1 was traveling on Co Rd 40 approximately .25 miles east of HWY 25 through the curve.  V1 ran off road on the right side and laid the motorcycle down.  D1 was ejected off the motorcycle.  D1 was transported to the hospital for injuries sustained from crash.  Alcohol was detected on the driver.  Test results pending blood analysis.</t>
  </si>
  <si>
    <t>Unit 1 was traveling south on Co Rd 40, about .5 miles from MN Hwy 25, when its driver appeared to have lost control while negotiating a sharp right curve.  The motorcycle fell on to its side and then slid across the opposite lane of travel, coming to a rest on the shoulder of the opposite lane.  Could not be determined if Unit 1 struck the adjacent guardrail.</t>
  </si>
  <si>
    <t>Unit 1 was northbound on County Road 40 just north on Highway 25. Unit 1 lost control and laid the bike on it side. Unit 1 was totaled, Driver 1 was transported to Ridgeview 212 medical Center for a possible broken bones. No other property damage and no citation issued. Unit 1 was towed by Skelley Towing.</t>
  </si>
  <si>
    <t>Vehicle 1 and Vehicle 2 were travelling together northbound on CO Rd 40 just northwest of CO Rd 40 and Hwy 25 intersection. V1 was traveling to fast for the left curve. The driver of V1 laid the motorcycle down on the road and slid into the guard rail. V2 was traveling closed to V1 and also laid his motorcycle down on the road and also crashed into the guard rail. Both drivers were transported to 212 Medical Center in Chaska for evaluation. Both drivers had possible severe, non-life threatening injuries. Both motorcycles were towed to Skelleys Towing out of Belle Plaine.</t>
  </si>
  <si>
    <t>Unit 1 was traveling east on Co Rd 40 and entered a curve to the north when it drifted on to the edge of roadway where there was loose gravel.  According to the driver's husband, who was traveling behind Unit 1, his wife was headed towards a guard rail on the right side of Co Rd 40 and she made attempts to avoid hitting it.  The Unit 1 driver attempted to correct the drift while still rounding the curve, but was unable to return the motorcycle to the roadway.  Unit 1 was tipped on to its left side, which then caused it to flip on to its right side on the shoulder of the road.  The driver was tossed of the motorcycle and suffered minor injuries.  The driver's husband was a witness to the incident.  During my investigation, the husband asked that I mention in my report that the diamond from his wife's wedding ring was knocked off from the band and lost at the scene.</t>
  </si>
  <si>
    <t>Warning Sign</t>
  </si>
  <si>
    <t>The vehicle was traveling northbound on CR 40.  The vehicle came around the corner with posted 30 mph warning signs at a speed that was too fast.  The vehicle went off the road to the right, hit the gravel shoulder, spun out, and hit the guardrail.  There was no damage to the guardrail.  The vehicle was towed from the scene.  There were no reported injuries.</t>
  </si>
  <si>
    <t>Roadway Sign or Sign Structure</t>
  </si>
  <si>
    <t>Driver of vehicle 1 following roadway and another vehicle was approaching from south. Vehicle one moved over to provide room for approaching vehicle, as vehicle one moved over vehicle 1 hit soft gravel and went off the roadway into the woods.</t>
  </si>
  <si>
    <t>Driver Speeding</t>
  </si>
  <si>
    <t>Unit 1 was southbound on Co Rd 40, about 1/2 mile from reaching Hwy 25, when it lost traction on the wet roadway after exiting curve.  Per the driver, Unit 1 then crossed the northbound lane, went down the ditch embankment, and came to rest after striking several small trees on its right side.</t>
  </si>
  <si>
    <t>Driver of motorcycle was traveling Southbound on County Road 40 approaching Highway 25. Driver then approached a curve in the road and took the turn too wide, causing the motorcycle to drive onto the gravel shoulder. Driver then lost control of the motorcycle and went into the ditch on the side of the road. Driver was transported by Ridgeview for suspected minor injuries.</t>
  </si>
  <si>
    <t>Unit 1, driven by Anderson, was SB on CR 40 N or Hwy 25 approx. 1/4 mile. While navigating the curves, Anderson was forced outside he lane of travel and entered the ditch on the right side, striking a tree causing damage to the front and driver's side areas.</t>
  </si>
  <si>
    <t>Wrong Side or Wrong Way</t>
  </si>
  <si>
    <t>On 10/23/2016 I was dispatched to Co Rd 40 and Hwy 25 in San Francisco Township for a reported PD accident. I was informed by dispatch that a motorcycle was in the ditch. 
Upon arrival, I observed Unit 1 in the ditch. I searched the surrounding area and could not locate a driver/owner of Unit 1. I attempted to make contact with the registered owner and was unsuccessful. I took photographs of the scene. 
The vehicle was towed by Skelly Towing.
On 10/24/2016 I was informed that Driver 1 had contacted the department stating she was the driver. I contacted Driver 1, whom informed me she had crashed the motorcycle.
Driver 1 stated she was coming around the turn and had to swerve due to oncoming motorcycles in the northbound lane. Driver 1 stated she crashed Unit 1 and slid down the road into the shoulder/ditch. Driver 1 stated she had a bruised elbow and cut on her finger. Driver 1 stated she had went to get truck to take the motorcycle to her house. Driver 1 stated when she arrived back at the scene Unit 1 was gone.</t>
  </si>
  <si>
    <t>Unit 1 was southbound on Co Rd 40 and its driver claimed to have lost control while maneuvering curve.  Unit 1 left the roadway on the right side, entered the ditch and came to rest about 25 feet from road.</t>
  </si>
  <si>
    <t>Medical Issue (Ill, Sick or Fainted)</t>
  </si>
  <si>
    <t>Unit 1 was travelling S/B on Co Rd 40 approximately .5 miles north of Hwy 25. Unit 1 drove off of the roadway on a curve and struck a sign. Unit 1 continued in the ditch and struck a tree. Unit 1 flipped onto its driver side trapping the driver. The driver was extricated by fire personnel. The driver was transported to 212 Medical Center with a compound fracture to her right arm. The driver is a diabetic and was possible having a diabetic episode. Witnesses stated the vehicle drove straight from the curves into the ditch and flipped onto its driver side. The vehicle was towed from the scene by Shakopee Towing</t>
  </si>
  <si>
    <t>vehicle #1 was southbound on CSAH 40 entering left curve. Diver stated he was unable to negotiate the curve and left the roadway to the right. vehicle entered ditch, overturned and struck several trees alongside the roadway. Driver sustained minor injuries. Transported via ambulance to St. Francis Hospital. Vehicle towed by Shakopee Towing.</t>
  </si>
  <si>
    <t>Mailboxes/Posts</t>
  </si>
  <si>
    <t>Vehicle 1 was traveling northbound on County Road 40, struck a mailbox, and then drove in to the ditch.</t>
  </si>
  <si>
    <t>Motorcycle was traveling southbound on County Road 40 entering the curves by the river bottom.
Witness behind motorcycle said he saw the front wheel of the motorcycle begin to shake. The driver of the motorcycle lost control and went off on the right side of the road. The rider fell off the bike and the bike continued into the ditch.</t>
  </si>
  <si>
    <t>Blowing Sand/Soil/Dirt/Snow</t>
  </si>
  <si>
    <t>Two-Way, Divided, No Median Barrier</t>
  </si>
  <si>
    <t>Unit 1 was traveling south on Co. Rd. 40 in San Francisco Township.  Unit 1 approached a left curve in the roadway near 19250 Co Rd.40.  The vehicle ended up rolled over on the east side of Co. Rd. 40 at the bottom of a 50 ft. steep ditch.  
It is unknown whether ice on the road was a contributing factor or not.  The driver is suspected of having been under the influence of alcohol at the time of the collision. 
Unit 1 traveled along the curve, lost control, went airborne through multiple trees, striking them, and landed front end first at the bottom of the ditch rolled over with the front of the car facing west.  The driver of the vehicle was transported by ambulance for serious injuries.  The vehicle had to be towed away from the scene. The vehicle is totaled.</t>
  </si>
  <si>
    <t>Unit 1 was southbound on Co Rd 40 and was entering a section of road way that curved left when it encountered ice/slush on the road.  Unit 1 lost traction, slid to the right, and then came back to its left, out of control.  Unit 1 crossed the other lane of travel, slid off the road down a steep embankment and rolled on to its right side up against trees.</t>
  </si>
  <si>
    <t>Unit 1 was driving northbound on Co Rd 40, south on 188th street, near the address of 18980 County Road 40. Driver 1 advised that a deer entered the roadway and struck the front of the Unit 1, causing moderate damage, but vehicle was drivable. Driver 1 reported no apparent injuries. Unit 1 was apart of a group of 5-7 other motorcyclists who witnessed the crash, not identified however. No citation was issued stemming from the incident. Gave Driver 1 business card with case information.</t>
  </si>
  <si>
    <t>Unit 1 was northbound, rounding a curve, on Co Rd 40, about .3 mile south of 188th St., when a deer ran out of the road's west side ditch.  Unit 1's front left corner and front side struck the deer, causing moderate damages.  The vehicle was driven away from the scene.</t>
  </si>
  <si>
    <t>Front to Front</t>
  </si>
  <si>
    <t>Driver of vehicle one said he was north on roadway, swerved to avoid an animal crossing the road and hit oncoming vehicle. Driver of vehicle two stated he was south on roadway observed driver of vehicle one cross into his lane of traffic causing a collision forcing him off the road.</t>
  </si>
  <si>
    <t>Vehicle 1 was traveling southbound on County Road 40 when it hit a patch of ice, went into the ditch, and rolled over onto it's side. No injuries.</t>
  </si>
  <si>
    <t>Unit 1 was southbound on Co Rd 40, about 0.3 mile north of 182nd St/Kelly Lake Road when it swerved, left the roadway, and entered the ditch on the west side.  Per a witness, the vehicle then struck the side of a field driveway, launched over the top of it, and then landed on the opposite side.  Unit 1 continued to drive south in the bottom of the road ditch and farm field until it returned to the roadway by driving back up the ditch embankment on to Co Rd 40 about 100 feet north of 182nd Street.  The Unit 1 driver claimed to have first swerved to avoid colliding with a deer on the road. Unit 1 was towed and its driver arrested for DWI.</t>
  </si>
  <si>
    <t>Head On</t>
  </si>
  <si>
    <t>Unit 2 was southbound on County Road 40 just north of Kelley Lake Road. Unit 1 was northbound on County Road 40 just north of Kelley Lake Road. Unit 1 left the northbound lane and went into the southbound lane. Driver of Unit 2 slammed on her brakes as Unit 1 struck her passenger side front. Both vehicles were towed. Driver of Unit 1 transported to 212 Medical Center. Driver of Unit 1 cited for failure to drive with due care.</t>
  </si>
  <si>
    <t>Unit 1 was southbound on Co Rd 40, about 1/2 mile south of Co Rd 52, when it was passing another southbound vehicle on a stretch of roadway that curved to the left.  According to witnesses in an oncoming vehicle, Unit 1 was driving at a high rate of speed while it was passing the other vehicle and was forced to return to its lane quickly as the oncoming vehicle came into the view of the Unit 1 driver.  The Unit 1 driver confirmed passing another vehicle at a high rate of speed and then losing control as it braked hard while returning to his lane.  Unit 1 continued off the right side of the road, entered the ditch, and slid to a stop in a farm field.</t>
  </si>
  <si>
    <t>INCIDENTID_SEG</t>
  </si>
  <si>
    <t>INT_INCIDENT</t>
  </si>
  <si>
    <t>CSAH 40 &amp; TH 25</t>
  </si>
  <si>
    <t>CSAH 40 &amp; 188th Street</t>
  </si>
  <si>
    <t>CSAH 40 &amp; 187th Street</t>
  </si>
  <si>
    <t>CSAH 40 &amp; 182nd Street</t>
  </si>
  <si>
    <t>Intersection</t>
  </si>
  <si>
    <t>CSAH 40 &amp; CSAH 52</t>
  </si>
  <si>
    <t>K</t>
  </si>
  <si>
    <t>A</t>
  </si>
  <si>
    <t>B</t>
  </si>
  <si>
    <t>C</t>
  </si>
  <si>
    <t>PD</t>
  </si>
  <si>
    <t>Total</t>
  </si>
  <si>
    <t>Segment</t>
  </si>
  <si>
    <t>TH 25 to CSAH 52</t>
  </si>
  <si>
    <t>(Excludes Junction Crashes)</t>
  </si>
  <si>
    <t>2016-2020</t>
  </si>
  <si>
    <t>R-O-R</t>
  </si>
  <si>
    <t>Sideswipe</t>
  </si>
  <si>
    <t>Left Turn</t>
  </si>
  <si>
    <t>Observed</t>
  </si>
  <si>
    <t>State Avg.</t>
  </si>
  <si>
    <t>Critical</t>
  </si>
  <si>
    <t>Critical Index</t>
  </si>
  <si>
    <t>Crash Rate</t>
  </si>
  <si>
    <t>F&amp;SI Rate</t>
  </si>
  <si>
    <t>Total Corridor (Segment with Intersections)</t>
  </si>
  <si>
    <t>K&amp;A</t>
  </si>
  <si>
    <t>Highway 40: TH 25 to CSAH 52 (2016-2020)</t>
  </si>
  <si>
    <t>Incident ID</t>
  </si>
  <si>
    <t>Crash Month</t>
  </si>
  <si>
    <t>Crash Day</t>
  </si>
  <si>
    <t>Crash Year</t>
  </si>
  <si>
    <t>Crash Date</t>
  </si>
  <si>
    <t>Crash Hour</t>
  </si>
  <si>
    <t>Crash Severity</t>
  </si>
  <si>
    <t>Number Killed</t>
  </si>
  <si>
    <t>Number of Vehicles</t>
  </si>
  <si>
    <t>Officer Narrative</t>
  </si>
  <si>
    <t>Manner of Collision</t>
  </si>
  <si>
    <t>Unit Type</t>
  </si>
  <si>
    <t>Lighting Condition</t>
  </si>
  <si>
    <t>Weather Type</t>
  </si>
  <si>
    <t>Roadway Surface</t>
  </si>
  <si>
    <t>Vehicle Type</t>
  </si>
  <si>
    <t>June</t>
  </si>
  <si>
    <t>April</t>
  </si>
  <si>
    <t>January</t>
  </si>
  <si>
    <t>February</t>
  </si>
  <si>
    <t>March</t>
  </si>
  <si>
    <t>May</t>
  </si>
  <si>
    <t>July</t>
  </si>
  <si>
    <t>August</t>
  </si>
  <si>
    <t>September</t>
  </si>
  <si>
    <t>October</t>
  </si>
  <si>
    <t>November</t>
  </si>
  <si>
    <t>December</t>
  </si>
  <si>
    <t>Month</t>
  </si>
  <si>
    <t>Row Labels</t>
  </si>
  <si>
    <t>(blank)</t>
  </si>
  <si>
    <t>Grand Total</t>
  </si>
  <si>
    <t>Count of INCIDENTID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</si>
</sst>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4">
    <xf numFmtId="0" fontId="0" fillId="0" borderId="0" xfId="0"/>
    <xf numFmtId="0" fontId="0" fillId="2" borderId="0" xfId="0" applyFill="1"/>
    <xf numFmtId="16" fontId="0" fillId="0" borderId="0" xfId="0" applyNumberFormat="1"/>
    <xf numFmtId="22" fontId="0" fillId="0" borderId="0" xfId="0" applyNumberFormat="1"/>
    <xf numFmtId="0" fontId="0" fillId="0" borderId="0" xfId="0" applyAlignment="1">
      <alignment wrapText="1"/>
    </xf>
    <xf numFmtId="0" fontId="0" fillId="0" borderId="0" xfId="0" applyAlignment="1">
      <alignment horizontal="center"/>
    </xf>
    <xf numFmtId="0" fontId="1" fillId="0" borderId="0" xfId="0" applyFont="1"/>
    <xf numFmtId="0" fontId="1" fillId="0" borderId="0" xfId="0" applyFont="1" applyAlignment="1">
      <alignment horizontal="center"/>
    </xf>
    <xf numFmtId="164" fontId="0" fillId="0" borderId="0" xfId="0" applyNumberFormat="1"/>
    <xf numFmtId="9" fontId="0" fillId="0" borderId="0" xfId="1" applyFont="1"/>
    <xf numFmtId="0" fontId="0" fillId="0" borderId="0" xfId="0" applyAlignment="1">
      <alignment horizontal="center"/>
    </xf>
    <xf numFmtId="0" fontId="3" fillId="3" borderId="1" xfId="0" applyFont="1" applyFill="1" applyBorder="1" applyAlignment="1">
      <alignment wrapText="1"/>
    </xf>
    <xf numFmtId="0" fontId="0" fillId="0" borderId="0" xfId="0" applyAlignment="1">
      <alignment horizontal="left"/>
    </xf>
    <xf numFmtId="0" fontId="3" fillId="3" borderId="1" xfId="0" applyFont="1" applyFill="1" applyBorder="1" applyAlignment="1">
      <alignment horizontal="left" wrapText="1"/>
    </xf>
    <xf numFmtId="0" fontId="0" fillId="4" borderId="0" xfId="0" applyFill="1"/>
    <xf numFmtId="0" fontId="0" fillId="0" borderId="1" xfId="0" applyBorder="1" applyAlignment="1">
      <alignment horizontal="left"/>
    </xf>
    <xf numFmtId="0" fontId="0" fillId="0" borderId="1" xfId="0" applyBorder="1" applyAlignment="1">
      <alignment horizontal="left" vertical="center" wrapText="1"/>
    </xf>
    <xf numFmtId="0" fontId="0" fillId="0" borderId="0" xfId="0" pivotButton="1"/>
    <xf numFmtId="0" fontId="0" fillId="0" borderId="0" xfId="0" applyNumberFormat="1"/>
    <xf numFmtId="0" fontId="3" fillId="3" borderId="1" xfId="0" applyFont="1" applyFill="1" applyBorder="1" applyAlignment="1">
      <alignment horizontal="center" wrapText="1"/>
    </xf>
    <xf numFmtId="3" fontId="0" fillId="0" borderId="1" xfId="0" applyNumberForma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cellXfs>
  <cellStyles count="2">
    <cellStyle name="Normal" xfId="0" builtinId="0"/>
    <cellStyle name="Percent" xfId="1"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section/Crash%20Summary_CSAH_40_Five_Year_202208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ment/CSAH_40_Segment_5_Year_Crash_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section/1_CSAH_40_TH_25_5%20Ye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tersection/2_CSAH_40_188th_St_5%20Yea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tersection/3_CSAH_40_187th_St_5%20Yea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tersection/4_CSAH_40_182nd_St_5%20Yea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ntersection/5_CSAH_40_CSAH_52_5%20Yea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gment/CSAH_40_5_Year_without_Junction_Crash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SAH_40_5_Year_with_Junction_Crash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Summary 2016_2020"/>
      <sheetName val="Sheet1"/>
      <sheetName val="Sheet2"/>
      <sheetName val="IntCrashes 2016_2020"/>
      <sheetName val="Statewide TH_Intersect_AVG_Rate"/>
      <sheetName val="Setup"/>
      <sheetName val="Intersection Rates"/>
      <sheetName val="ESRI_MAPINFO_SHEET"/>
    </sheetNames>
    <sheetDataSet>
      <sheetData sheetId="0">
        <row r="1">
          <cell r="C1" t="str">
            <v>Intersection Crash History (2017-2021)</v>
          </cell>
        </row>
        <row r="11">
          <cell r="R11" t="str">
            <v>Fatal Crash</v>
          </cell>
          <cell r="S11" t="str">
            <v>Suspected Serious Injury Crash</v>
          </cell>
        </row>
        <row r="13">
          <cell r="R13" t="str">
            <v>Fatal</v>
          </cell>
          <cell r="S13" t="str">
            <v>Serious Injury</v>
          </cell>
          <cell r="T13" t="str">
            <v>Minor Injury</v>
          </cell>
          <cell r="U13" t="str">
            <v>Possible Injury</v>
          </cell>
          <cell r="V13" t="str">
            <v>Property Damage Only</v>
          </cell>
        </row>
        <row r="14">
          <cell r="R14" t="str">
            <v>K</v>
          </cell>
          <cell r="S14" t="str">
            <v>A</v>
          </cell>
          <cell r="T14" t="str">
            <v>B</v>
          </cell>
          <cell r="U14" t="str">
            <v>C</v>
          </cell>
          <cell r="V14" t="str">
            <v>N</v>
          </cell>
        </row>
        <row r="15">
          <cell r="J15">
            <v>5</v>
          </cell>
          <cell r="K15" t="str">
            <v>Crash Rates</v>
          </cell>
          <cell r="P15" t="str">
            <v>Crashes</v>
          </cell>
          <cell r="R15" t="str">
            <v>Severity</v>
          </cell>
        </row>
        <row r="16">
          <cell r="B16" t="str">
            <v>ID</v>
          </cell>
          <cell r="C16" t="str">
            <v>Intersection Name</v>
          </cell>
          <cell r="D16" t="str">
            <v>Traffic Control</v>
          </cell>
          <cell r="E16" t="str">
            <v>Major 1</v>
          </cell>
          <cell r="F16" t="str">
            <v>Major 2</v>
          </cell>
          <cell r="G16" t="str">
            <v>Minor 1</v>
          </cell>
          <cell r="H16" t="str">
            <v>Minor 2</v>
          </cell>
          <cell r="I16" t="str">
            <v>ADT</v>
          </cell>
          <cell r="J16" t="str">
            <v>Entering Vehicles</v>
          </cell>
          <cell r="K16" t="str">
            <v>Expected Crash Rate*</v>
          </cell>
          <cell r="L16" t="str">
            <v>Facility Type</v>
          </cell>
          <cell r="M16" t="str">
            <v>Actual Crash Rate</v>
          </cell>
          <cell r="N16" t="str">
            <v>Critical Crash Rate</v>
          </cell>
          <cell r="O16" t="str">
            <v>Critical Index</v>
          </cell>
          <cell r="P16" t="str">
            <v>Total Crashes</v>
          </cell>
          <cell r="Q16" t="str">
            <v>Total Severe Crashes</v>
          </cell>
          <cell r="R16" t="str">
            <v>K</v>
          </cell>
          <cell r="S16" t="str">
            <v>A</v>
          </cell>
          <cell r="T16" t="str">
            <v>B</v>
          </cell>
          <cell r="U16" t="str">
            <v>C</v>
          </cell>
          <cell r="V16" t="str">
            <v>PD</v>
          </cell>
        </row>
        <row r="17">
          <cell r="B17">
            <v>1</v>
          </cell>
          <cell r="C17" t="str">
            <v>CSAH 40 &amp; TH 25</v>
          </cell>
          <cell r="D17" t="str">
            <v>Thru Stop</v>
          </cell>
          <cell r="I17">
            <v>5615</v>
          </cell>
          <cell r="J17">
            <v>10247375</v>
          </cell>
          <cell r="K17">
            <v>0.1</v>
          </cell>
          <cell r="L17" t="str">
            <v>Rural Thru/Stop</v>
          </cell>
          <cell r="M17">
            <v>1.6589614413447347</v>
          </cell>
          <cell r="N17">
            <v>0.40326471454720625</v>
          </cell>
          <cell r="O17">
            <v>4.1100000000000003</v>
          </cell>
          <cell r="P17">
            <v>17</v>
          </cell>
          <cell r="Q17">
            <v>1</v>
          </cell>
          <cell r="R17">
            <v>0</v>
          </cell>
          <cell r="S17">
            <v>1</v>
          </cell>
          <cell r="T17">
            <v>6</v>
          </cell>
          <cell r="U17">
            <v>4</v>
          </cell>
          <cell r="V17">
            <v>6</v>
          </cell>
          <cell r="W17">
            <v>0</v>
          </cell>
          <cell r="X17">
            <v>1</v>
          </cell>
          <cell r="Y17">
            <v>4</v>
          </cell>
          <cell r="Z17">
            <v>1</v>
          </cell>
          <cell r="AA17">
            <v>0</v>
          </cell>
          <cell r="AB17">
            <v>0</v>
          </cell>
          <cell r="AC17">
            <v>1</v>
          </cell>
          <cell r="AD17">
            <v>0</v>
          </cell>
          <cell r="AE17">
            <v>0</v>
          </cell>
          <cell r="AF17">
            <v>10</v>
          </cell>
          <cell r="AG17">
            <v>0</v>
          </cell>
        </row>
        <row r="18">
          <cell r="B18">
            <v>2</v>
          </cell>
          <cell r="C18" t="str">
            <v>CSAH 40 &amp; 188th Street</v>
          </cell>
          <cell r="D18" t="str">
            <v>Thru Stop</v>
          </cell>
          <cell r="I18">
            <v>1732.5</v>
          </cell>
          <cell r="J18">
            <v>3161812.5</v>
          </cell>
          <cell r="K18">
            <v>0.1</v>
          </cell>
          <cell r="L18" t="str">
            <v>Rural Thru/Stop</v>
          </cell>
          <cell r="M18">
            <v>0.94882286663108584</v>
          </cell>
          <cell r="N18">
            <v>0.71625561552948158</v>
          </cell>
          <cell r="O18">
            <v>1.32</v>
          </cell>
          <cell r="P18">
            <v>3</v>
          </cell>
          <cell r="Q18">
            <v>1</v>
          </cell>
          <cell r="R18">
            <v>1</v>
          </cell>
          <cell r="S18">
            <v>0</v>
          </cell>
          <cell r="T18">
            <v>2</v>
          </cell>
          <cell r="U18">
            <v>0</v>
          </cell>
          <cell r="V18">
            <v>0</v>
          </cell>
          <cell r="W18">
            <v>0</v>
          </cell>
          <cell r="X18">
            <v>0</v>
          </cell>
          <cell r="Y18">
            <v>2</v>
          </cell>
          <cell r="Z18">
            <v>0</v>
          </cell>
          <cell r="AA18">
            <v>0</v>
          </cell>
          <cell r="AB18">
            <v>0</v>
          </cell>
          <cell r="AC18">
            <v>1</v>
          </cell>
          <cell r="AD18">
            <v>0</v>
          </cell>
          <cell r="AE18">
            <v>0</v>
          </cell>
          <cell r="AF18">
            <v>0</v>
          </cell>
          <cell r="AG18">
            <v>0</v>
          </cell>
        </row>
        <row r="19">
          <cell r="B19">
            <v>3</v>
          </cell>
          <cell r="C19" t="str">
            <v>CSAH 40 &amp; 187th Street</v>
          </cell>
          <cell r="D19" t="str">
            <v>Thru Stop</v>
          </cell>
          <cell r="I19">
            <v>1700</v>
          </cell>
          <cell r="J19">
            <v>3102500</v>
          </cell>
          <cell r="K19">
            <v>0.1</v>
          </cell>
          <cell r="L19" t="str">
            <v>Rural Thru/Stop</v>
          </cell>
          <cell r="M19">
            <v>0.32232070910556004</v>
          </cell>
          <cell r="N19">
            <v>0.72363716757000107</v>
          </cell>
          <cell r="O19">
            <v>0.45</v>
          </cell>
          <cell r="P19">
            <v>1</v>
          </cell>
          <cell r="Q19">
            <v>0</v>
          </cell>
          <cell r="R19">
            <v>0</v>
          </cell>
          <cell r="S19">
            <v>0</v>
          </cell>
          <cell r="T19">
            <v>0</v>
          </cell>
          <cell r="U19">
            <v>0</v>
          </cell>
          <cell r="V19">
            <v>1</v>
          </cell>
          <cell r="W19">
            <v>0</v>
          </cell>
          <cell r="X19">
            <v>0</v>
          </cell>
          <cell r="Y19">
            <v>0</v>
          </cell>
          <cell r="Z19">
            <v>0</v>
          </cell>
          <cell r="AA19">
            <v>0</v>
          </cell>
          <cell r="AB19">
            <v>1</v>
          </cell>
          <cell r="AC19">
            <v>0</v>
          </cell>
          <cell r="AD19">
            <v>0</v>
          </cell>
          <cell r="AE19">
            <v>0</v>
          </cell>
          <cell r="AF19">
            <v>0</v>
          </cell>
          <cell r="AG19">
            <v>0</v>
          </cell>
        </row>
        <row r="20">
          <cell r="B20">
            <v>4</v>
          </cell>
          <cell r="C20" t="str">
            <v>CSAH 40 &amp; 182nd Street</v>
          </cell>
          <cell r="D20" t="str">
            <v>Thru Stop</v>
          </cell>
          <cell r="I20">
            <v>1732.5</v>
          </cell>
          <cell r="J20">
            <v>3161812.5</v>
          </cell>
          <cell r="K20">
            <v>0.1</v>
          </cell>
          <cell r="L20" t="str">
            <v>Rural Thru/Stop</v>
          </cell>
          <cell r="M20">
            <v>0.31627428887702858</v>
          </cell>
          <cell r="N20">
            <v>0.71625561552948158</v>
          </cell>
          <cell r="O20">
            <v>0.44</v>
          </cell>
          <cell r="P20">
            <v>1</v>
          </cell>
          <cell r="Q20">
            <v>0</v>
          </cell>
          <cell r="R20">
            <v>0</v>
          </cell>
          <cell r="S20">
            <v>0</v>
          </cell>
          <cell r="T20">
            <v>0</v>
          </cell>
          <cell r="U20">
            <v>0</v>
          </cell>
          <cell r="V20">
            <v>1</v>
          </cell>
          <cell r="W20">
            <v>0</v>
          </cell>
          <cell r="X20">
            <v>0</v>
          </cell>
          <cell r="Y20">
            <v>0</v>
          </cell>
          <cell r="Z20">
            <v>0</v>
          </cell>
          <cell r="AA20">
            <v>0</v>
          </cell>
          <cell r="AB20">
            <v>0</v>
          </cell>
          <cell r="AC20">
            <v>0</v>
          </cell>
          <cell r="AD20">
            <v>0</v>
          </cell>
          <cell r="AE20">
            <v>0</v>
          </cell>
          <cell r="AF20">
            <v>1</v>
          </cell>
          <cell r="AG20">
            <v>0</v>
          </cell>
        </row>
        <row r="21">
          <cell r="B21">
            <v>5</v>
          </cell>
          <cell r="C21" t="str">
            <v>CSAH 40 &amp; CSAH 52</v>
          </cell>
          <cell r="D21" t="str">
            <v>Thru Stop</v>
          </cell>
          <cell r="I21">
            <v>1942.5</v>
          </cell>
          <cell r="J21">
            <v>3545062.5</v>
          </cell>
          <cell r="K21">
            <v>0.1</v>
          </cell>
          <cell r="L21" t="str">
            <v>Rural Thru/Stop</v>
          </cell>
          <cell r="M21">
            <v>3.6670721602228453</v>
          </cell>
          <cell r="N21">
            <v>0.67368845003750921</v>
          </cell>
          <cell r="O21">
            <v>5.44</v>
          </cell>
          <cell r="P21">
            <v>13</v>
          </cell>
          <cell r="Q21">
            <v>1</v>
          </cell>
          <cell r="R21">
            <v>0</v>
          </cell>
          <cell r="S21">
            <v>1</v>
          </cell>
          <cell r="T21">
            <v>6</v>
          </cell>
          <cell r="U21">
            <v>0</v>
          </cell>
          <cell r="V21">
            <v>6</v>
          </cell>
          <cell r="W21">
            <v>0</v>
          </cell>
          <cell r="X21">
            <v>0</v>
          </cell>
          <cell r="Y21">
            <v>10</v>
          </cell>
          <cell r="Z21">
            <v>2</v>
          </cell>
          <cell r="AA21">
            <v>0</v>
          </cell>
          <cell r="AB21">
            <v>0</v>
          </cell>
          <cell r="AC21">
            <v>1</v>
          </cell>
          <cell r="AD21">
            <v>0</v>
          </cell>
          <cell r="AE21">
            <v>0</v>
          </cell>
          <cell r="AF21">
            <v>0</v>
          </cell>
          <cell r="AG21">
            <v>0</v>
          </cell>
        </row>
        <row r="22">
          <cell r="R22">
            <v>2.8571428571428571E-2</v>
          </cell>
          <cell r="S22">
            <v>5.7142857142857141E-2</v>
          </cell>
          <cell r="T22">
            <v>0.4</v>
          </cell>
          <cell r="U22">
            <v>0.11428571428571428</v>
          </cell>
          <cell r="V22">
            <v>0.4</v>
          </cell>
        </row>
        <row r="23">
          <cell r="C23" t="str">
            <v>Notes:</v>
          </cell>
        </row>
        <row r="24">
          <cell r="C24" t="str">
            <v>*Expected rates from MnDOT's 2015 Intersection Green Sheets</v>
          </cell>
        </row>
        <row r="25">
          <cell r="C25" t="str">
            <v>ADT estimated using peak hour turning movement counts</v>
          </cell>
        </row>
        <row r="26">
          <cell r="C26" t="str">
            <v>Crash Rate &lt; Expected Crash Rate</v>
          </cell>
        </row>
        <row r="27">
          <cell r="C27" t="str">
            <v>Expected Crash Rate &lt; Crash Rate &lt; Critical Crash Rate</v>
          </cell>
        </row>
        <row r="28">
          <cell r="C28" t="str">
            <v>Crash Rate &gt; Critical Crash Rate</v>
          </cell>
        </row>
        <row r="29">
          <cell r="C29" t="str">
            <v>Intersections using 250 ft Radius</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CSAH_40_Segment_5_Yr_wJunction"/>
      <sheetName val="Sheet4"/>
      <sheetName val="CSAH_40_Segment_5_Yr_noJunction"/>
    </sheetNames>
    <sheetDataSet>
      <sheetData sheetId="0"/>
      <sheetData sheetId="1"/>
      <sheetData sheetId="2"/>
      <sheetData sheetId="3">
        <row r="1">
          <cell r="S1" t="str">
            <v>CRASHSEVERITY</v>
          </cell>
          <cell r="AG1" t="str">
            <v>BASIC_TYPE</v>
          </cell>
        </row>
        <row r="2">
          <cell r="S2" t="str">
            <v>Property Damage Only</v>
          </cell>
          <cell r="AG2" t="str">
            <v>Rear End</v>
          </cell>
        </row>
        <row r="3">
          <cell r="S3" t="str">
            <v>Minor Injury</v>
          </cell>
          <cell r="AG3" t="str">
            <v>Single Vehicle Other</v>
          </cell>
        </row>
        <row r="4">
          <cell r="S4" t="str">
            <v>Serious Injury</v>
          </cell>
          <cell r="AG4" t="str">
            <v>Single Vehicle Run Off Road</v>
          </cell>
        </row>
        <row r="5">
          <cell r="S5" t="str">
            <v>Possible Injury</v>
          </cell>
          <cell r="AG5" t="str">
            <v>Single Vehicle Run Off Road</v>
          </cell>
        </row>
        <row r="6">
          <cell r="S6" t="str">
            <v>Serious Injury</v>
          </cell>
          <cell r="AG6" t="str">
            <v>Other</v>
          </cell>
        </row>
        <row r="7">
          <cell r="S7" t="str">
            <v>Minor Injury</v>
          </cell>
          <cell r="AG7" t="str">
            <v>Single Vehicle Run Off Road</v>
          </cell>
        </row>
        <row r="8">
          <cell r="S8" t="str">
            <v>Property Damage Only</v>
          </cell>
          <cell r="AG8" t="str">
            <v>Single Vehicle Run Off Road</v>
          </cell>
        </row>
        <row r="9">
          <cell r="S9" t="str">
            <v>Property Damage Only</v>
          </cell>
          <cell r="AG9" t="str">
            <v>Single Vehicle Run Off Road</v>
          </cell>
        </row>
        <row r="10">
          <cell r="S10" t="str">
            <v>Property Damage Only</v>
          </cell>
          <cell r="AG10" t="str">
            <v>Single Vehicle Run Off Road</v>
          </cell>
        </row>
        <row r="11">
          <cell r="S11" t="str">
            <v>Minor Injury</v>
          </cell>
          <cell r="AG11" t="str">
            <v>Single Vehicle Other</v>
          </cell>
        </row>
        <row r="12">
          <cell r="S12" t="str">
            <v>Property Damage Only</v>
          </cell>
          <cell r="AG12" t="str">
            <v>Single Vehicle Run Off Road</v>
          </cell>
        </row>
        <row r="13">
          <cell r="S13" t="str">
            <v>Minor Injury</v>
          </cell>
          <cell r="AG13" t="str">
            <v>Single Vehicle Run Off Road</v>
          </cell>
        </row>
        <row r="14">
          <cell r="S14" t="str">
            <v>Minor Injury</v>
          </cell>
          <cell r="AG14" t="str">
            <v>Single Vehicle Run Off Road</v>
          </cell>
        </row>
        <row r="15">
          <cell r="S15" t="str">
            <v>Serious Injury</v>
          </cell>
          <cell r="AG15" t="str">
            <v>Single Vehicle Run Off Road</v>
          </cell>
        </row>
        <row r="16">
          <cell r="S16" t="str">
            <v>Minor Injury</v>
          </cell>
          <cell r="AG16" t="str">
            <v>Single Vehicle Run Off Road</v>
          </cell>
        </row>
        <row r="17">
          <cell r="S17" t="str">
            <v>Property Damage Only</v>
          </cell>
          <cell r="AG17" t="str">
            <v>Single Vehicle Run Off Road</v>
          </cell>
        </row>
        <row r="18">
          <cell r="S18" t="str">
            <v>Possible Injury</v>
          </cell>
          <cell r="AG18" t="str">
            <v>Single Vehicle Other</v>
          </cell>
        </row>
        <row r="19">
          <cell r="S19" t="str">
            <v>Serious Injury</v>
          </cell>
          <cell r="AG19" t="str">
            <v>Single Vehicle Run Off Road</v>
          </cell>
        </row>
        <row r="20">
          <cell r="S20" t="str">
            <v>Property Damage Only</v>
          </cell>
          <cell r="AG20" t="str">
            <v>Single Vehicle Run Off Road</v>
          </cell>
        </row>
        <row r="21">
          <cell r="S21" t="str">
            <v>Property Damage Only</v>
          </cell>
          <cell r="AG21" t="str">
            <v>Single Vehicle Other</v>
          </cell>
        </row>
        <row r="22">
          <cell r="S22" t="str">
            <v>Property Damage Only</v>
          </cell>
          <cell r="AG22" t="str">
            <v>Single Vehicle Other</v>
          </cell>
        </row>
        <row r="23">
          <cell r="S23" t="str">
            <v>Property Damage Only</v>
          </cell>
          <cell r="AG23" t="str">
            <v>Rear End</v>
          </cell>
        </row>
        <row r="24">
          <cell r="S24" t="str">
            <v>Property Damage Only</v>
          </cell>
          <cell r="AG24" t="str">
            <v>Single Vehicle Other</v>
          </cell>
        </row>
        <row r="25">
          <cell r="S25" t="str">
            <v>Property Damage Only</v>
          </cell>
          <cell r="AG25" t="str">
            <v>Single Vehicle Run Off Road</v>
          </cell>
        </row>
        <row r="26">
          <cell r="S26" t="str">
            <v>Serious Injury</v>
          </cell>
          <cell r="AG26" t="str">
            <v>Head On</v>
          </cell>
        </row>
        <row r="27">
          <cell r="S27" t="str">
            <v>Serious Injury</v>
          </cell>
          <cell r="AG27" t="str">
            <v>Single Vehicle Run Off Road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 TH_Intersect_AVG_Rate"/>
      <sheetName val="Statewide TH_Intersect_AVG_Dens"/>
      <sheetName val="Setup"/>
    </sheetNames>
    <sheetDataSet>
      <sheetData sheetId="0">
        <row r="32">
          <cell r="E32">
            <v>1.6579999999999999</v>
          </cell>
          <cell r="J32">
            <v>9.7530000000000001</v>
          </cell>
        </row>
        <row r="33">
          <cell r="E33">
            <v>0.1</v>
          </cell>
          <cell r="J33">
            <v>0.54800000000000004</v>
          </cell>
        </row>
        <row r="34">
          <cell r="E34">
            <v>0.4</v>
          </cell>
          <cell r="J34">
            <v>8.39</v>
          </cell>
        </row>
        <row r="35">
          <cell r="E35">
            <v>4.1500000000000004</v>
          </cell>
          <cell r="J35">
            <v>1.1599999999999999</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 TH_Intersect_AVG_Rate"/>
      <sheetName val="Statewide TH_Intersect_AVG_Dens"/>
      <sheetName val="Setup"/>
    </sheetNames>
    <sheetDataSet>
      <sheetData sheetId="0">
        <row r="32">
          <cell r="E32">
            <v>0.94799999999999995</v>
          </cell>
          <cell r="J32">
            <v>31.61</v>
          </cell>
        </row>
        <row r="33">
          <cell r="E33">
            <v>0.1</v>
          </cell>
          <cell r="J33">
            <v>0.54800000000000004</v>
          </cell>
        </row>
        <row r="34">
          <cell r="E34">
            <v>0.72</v>
          </cell>
          <cell r="J34">
            <v>21.69</v>
          </cell>
        </row>
        <row r="35">
          <cell r="E35">
            <v>1.32</v>
          </cell>
          <cell r="J35">
            <v>1.46</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 TH_Intersect_AVG_Rate"/>
      <sheetName val="Statewide TH_Intersect_AVG_Dens"/>
      <sheetName val="Setup"/>
    </sheetNames>
    <sheetDataSet>
      <sheetData sheetId="0">
        <row r="32">
          <cell r="E32">
            <v>0.316</v>
          </cell>
          <cell r="J32">
            <v>0</v>
          </cell>
        </row>
        <row r="33">
          <cell r="E33">
            <v>0.1</v>
          </cell>
          <cell r="J33">
            <v>0.54800000000000004</v>
          </cell>
        </row>
        <row r="34">
          <cell r="E34">
            <v>0.72</v>
          </cell>
          <cell r="J34">
            <v>21.69</v>
          </cell>
        </row>
        <row r="35">
          <cell r="E35">
            <v>0.44</v>
          </cell>
          <cell r="J35">
            <v>0</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 TH_Intersect_AVG_Rate"/>
      <sheetName val="Statewide TH_Intersect_AVG_Dens"/>
      <sheetName val="Setup"/>
    </sheetNames>
    <sheetDataSet>
      <sheetData sheetId="0">
        <row r="32">
          <cell r="E32">
            <v>0.316</v>
          </cell>
          <cell r="J32">
            <v>0</v>
          </cell>
        </row>
        <row r="33">
          <cell r="E33">
            <v>0.1</v>
          </cell>
          <cell r="J33">
            <v>0.54800000000000004</v>
          </cell>
        </row>
        <row r="34">
          <cell r="E34">
            <v>0.72</v>
          </cell>
          <cell r="J34">
            <v>21.69</v>
          </cell>
        </row>
        <row r="35">
          <cell r="E35">
            <v>0.44</v>
          </cell>
          <cell r="J35">
            <v>0</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 TH_Intersect_AVG_Rate"/>
      <sheetName val="Statewide TH_Intersect_AVG_Dens"/>
      <sheetName val="Setup"/>
    </sheetNames>
    <sheetDataSet>
      <sheetData sheetId="0">
        <row r="32">
          <cell r="E32">
            <v>3.665</v>
          </cell>
          <cell r="J32">
            <v>28.193000000000001</v>
          </cell>
        </row>
        <row r="33">
          <cell r="E33">
            <v>0.1</v>
          </cell>
          <cell r="J33">
            <v>0.54800000000000004</v>
          </cell>
        </row>
        <row r="34">
          <cell r="E34">
            <v>0.67</v>
          </cell>
          <cell r="J34">
            <v>19.68</v>
          </cell>
        </row>
        <row r="35">
          <cell r="E35">
            <v>5.47</v>
          </cell>
          <cell r="J35">
            <v>1.43</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_TH_Section_AVG_Rate"/>
      <sheetName val="Statewide_TH_Section_AVG_Densit"/>
      <sheetName val="Setup"/>
    </sheetNames>
    <sheetDataSet>
      <sheetData sheetId="0">
        <row r="30">
          <cell r="E30">
            <v>1.9279999999999999</v>
          </cell>
          <cell r="J30">
            <v>44.5</v>
          </cell>
        </row>
        <row r="31">
          <cell r="E31">
            <v>0.32800000000000001</v>
          </cell>
          <cell r="J31">
            <v>1.88</v>
          </cell>
        </row>
        <row r="32">
          <cell r="E32">
            <v>0.77</v>
          </cell>
          <cell r="J32">
            <v>10.38</v>
          </cell>
        </row>
        <row r="33">
          <cell r="E33">
            <v>2.5</v>
          </cell>
          <cell r="J33">
            <v>4.29</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lculator"/>
      <sheetName val="Statewide_TH_Section_AVG_Rate"/>
      <sheetName val="Statewide_TH_Section_AVG_Densit"/>
      <sheetName val="Setup"/>
    </sheetNames>
    <sheetDataSet>
      <sheetData sheetId="0">
        <row r="30">
          <cell r="E30">
            <v>4.524</v>
          </cell>
          <cell r="J30">
            <v>66.748999999999995</v>
          </cell>
        </row>
        <row r="31">
          <cell r="E31">
            <v>0.44</v>
          </cell>
          <cell r="J31">
            <v>2.605</v>
          </cell>
        </row>
        <row r="32">
          <cell r="E32">
            <v>0.94</v>
          </cell>
          <cell r="J32">
            <v>11.95</v>
          </cell>
        </row>
        <row r="33">
          <cell r="E33">
            <v>4.8099999999999996</v>
          </cell>
          <cell r="J33">
            <v>5.59</v>
          </cell>
        </row>
      </sheetData>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rista Palmer" refreshedDate="44818.418703703705" createdVersion="8" refreshedVersion="8" minRefreshableVersion="3" recordCount="80" xr:uid="{C559905E-36A8-4979-8D5D-5F371073C2AB}">
  <cacheSource type="worksheet">
    <worksheetSource ref="A1:A1048576" sheet="Int_and Seg_Data"/>
  </cacheSource>
  <cacheFields count="1">
    <cacheField name="INCIDENTID" numFmtId="0">
      <sharedItems containsString="0" containsBlank="1" containsNumber="1" containsInteger="1" minValue="317123" maxValue="871216" count="62">
        <n v="726093"/>
        <n v="701972"/>
        <n v="590745"/>
        <n v="605495"/>
        <n v="601962"/>
        <n v="384422"/>
        <n v="752853"/>
        <n v="797960"/>
        <n v="487026"/>
        <n v="621501"/>
        <n v="660832"/>
        <n v="807508"/>
        <n v="812439"/>
        <n v="355322"/>
        <n v="513349"/>
        <n v="421959"/>
        <n v="602759"/>
        <n v="823243"/>
        <n v="703960"/>
        <n v="755594"/>
        <n v="677097"/>
        <n v="449832"/>
        <n v="630530"/>
        <n v="606580"/>
        <n v="503212"/>
        <n v="819061"/>
        <n v="723992"/>
        <n v="359727"/>
        <n v="448682"/>
        <n v="520035"/>
        <n v="746665"/>
        <n v="820334"/>
        <n v="606603"/>
        <n v="380490"/>
        <n v="429709"/>
        <n v="317868"/>
        <n v="350846"/>
        <n v="707739"/>
        <n v="347741"/>
        <n v="361322"/>
        <n v="487275"/>
        <n v="518401"/>
        <n v="364015"/>
        <n v="752312"/>
        <n v="807837"/>
        <n v="430379"/>
        <n v="389067"/>
        <n v="498688"/>
        <n v="370840"/>
        <n v="335305"/>
        <n v="845107"/>
        <n v="840390"/>
        <n v="317123"/>
        <n v="871216"/>
        <n v="736259"/>
        <n v="504006"/>
        <n v="517374"/>
        <n v="766038"/>
        <n v="521323"/>
        <n v="357735"/>
        <n v="821759"/>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r>
  <r>
    <x v="1"/>
  </r>
  <r>
    <x v="2"/>
  </r>
  <r>
    <x v="3"/>
  </r>
  <r>
    <x v="4"/>
  </r>
  <r>
    <x v="5"/>
  </r>
  <r>
    <x v="6"/>
  </r>
  <r>
    <x v="7"/>
  </r>
  <r>
    <x v="8"/>
  </r>
  <r>
    <x v="9"/>
  </r>
  <r>
    <x v="10"/>
  </r>
  <r>
    <x v="11"/>
  </r>
  <r>
    <x v="12"/>
  </r>
  <r>
    <x v="13"/>
  </r>
  <r>
    <x v="14"/>
  </r>
  <r>
    <x v="15"/>
  </r>
  <r>
    <x v="16"/>
  </r>
  <r>
    <x v="17"/>
  </r>
  <r>
    <x v="18"/>
  </r>
  <r>
    <x v="19"/>
  </r>
  <r>
    <x v="20"/>
  </r>
  <r>
    <x v="21"/>
  </r>
  <r>
    <x v="22"/>
  </r>
  <r>
    <x v="23"/>
  </r>
  <r>
    <x v="24"/>
  </r>
  <r>
    <x v="25"/>
  </r>
  <r>
    <x v="26"/>
  </r>
  <r>
    <x v="27"/>
  </r>
  <r>
    <x v="28"/>
  </r>
  <r>
    <x v="29"/>
  </r>
  <r>
    <x v="30"/>
  </r>
  <r>
    <x v="31"/>
  </r>
  <r>
    <x v="32"/>
  </r>
  <r>
    <x v="33"/>
  </r>
  <r>
    <x v="34"/>
  </r>
  <r>
    <x v="10"/>
  </r>
  <r>
    <x v="11"/>
  </r>
  <r>
    <x v="12"/>
  </r>
  <r>
    <x v="13"/>
  </r>
  <r>
    <x v="14"/>
  </r>
  <r>
    <x v="35"/>
  </r>
  <r>
    <x v="36"/>
  </r>
  <r>
    <x v="37"/>
  </r>
  <r>
    <x v="38"/>
  </r>
  <r>
    <x v="39"/>
  </r>
  <r>
    <x v="40"/>
  </r>
  <r>
    <x v="41"/>
  </r>
  <r>
    <x v="42"/>
  </r>
  <r>
    <x v="43"/>
  </r>
  <r>
    <x v="44"/>
  </r>
  <r>
    <x v="45"/>
  </r>
  <r>
    <x v="46"/>
  </r>
  <r>
    <x v="47"/>
  </r>
  <r>
    <x v="48"/>
  </r>
  <r>
    <x v="49"/>
  </r>
  <r>
    <x v="50"/>
  </r>
  <r>
    <x v="51"/>
  </r>
  <r>
    <x v="52"/>
  </r>
  <r>
    <x v="53"/>
  </r>
  <r>
    <x v="54"/>
  </r>
  <r>
    <x v="55"/>
  </r>
  <r>
    <x v="56"/>
  </r>
  <r>
    <x v="17"/>
  </r>
  <r>
    <x v="18"/>
  </r>
  <r>
    <x v="19"/>
  </r>
  <r>
    <x v="20"/>
  </r>
  <r>
    <x v="57"/>
  </r>
  <r>
    <x v="58"/>
  </r>
  <r>
    <x v="59"/>
  </r>
  <r>
    <x v="60"/>
  </r>
  <r>
    <x v="22"/>
  </r>
  <r>
    <x v="23"/>
  </r>
  <r>
    <x v="24"/>
  </r>
  <r>
    <x v="25"/>
  </r>
  <r>
    <x v="26"/>
  </r>
  <r>
    <x v="27"/>
  </r>
  <r>
    <x v="61"/>
  </r>
  <r>
    <x v="61"/>
  </r>
  <r>
    <x v="61"/>
  </r>
  <r>
    <x v="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0A97F48-1B6F-4717-B144-BF7F9C0F8FE2}" name="PivotTable2"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66" firstHeaderRow="1" firstDataRow="1" firstDataCol="1"/>
  <pivotFields count="1">
    <pivotField axis="axisRow" dataField="1" showAll="0">
      <items count="63">
        <item x="52"/>
        <item x="35"/>
        <item x="49"/>
        <item x="38"/>
        <item x="36"/>
        <item x="13"/>
        <item x="59"/>
        <item x="27"/>
        <item x="39"/>
        <item x="42"/>
        <item x="48"/>
        <item x="33"/>
        <item x="5"/>
        <item x="46"/>
        <item x="15"/>
        <item x="34"/>
        <item x="45"/>
        <item x="28"/>
        <item x="21"/>
        <item x="8"/>
        <item x="40"/>
        <item x="47"/>
        <item x="24"/>
        <item x="55"/>
        <item x="14"/>
        <item x="56"/>
        <item x="41"/>
        <item x="29"/>
        <item x="58"/>
        <item x="2"/>
        <item x="4"/>
        <item x="16"/>
        <item x="3"/>
        <item x="23"/>
        <item x="32"/>
        <item x="9"/>
        <item x="22"/>
        <item x="10"/>
        <item x="20"/>
        <item x="1"/>
        <item x="18"/>
        <item x="37"/>
        <item x="26"/>
        <item x="0"/>
        <item x="54"/>
        <item x="30"/>
        <item x="43"/>
        <item x="6"/>
        <item x="19"/>
        <item x="57"/>
        <item x="7"/>
        <item x="11"/>
        <item x="44"/>
        <item x="12"/>
        <item x="25"/>
        <item x="31"/>
        <item x="60"/>
        <item x="17"/>
        <item x="51"/>
        <item x="50"/>
        <item x="53"/>
        <item x="61"/>
        <item t="default"/>
      </items>
    </pivotField>
  </pivotFields>
  <rowFields count="1">
    <field x="0"/>
  </rowFields>
  <rowItems count="6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t="grand">
      <x/>
    </i>
  </rowItems>
  <colItems count="1">
    <i/>
  </colItems>
  <dataFields count="1">
    <dataField name="Count of INCIDENT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22D9-45D2-4E8D-ABF3-4290502021E2}">
  <dimension ref="B1:I22"/>
  <sheetViews>
    <sheetView topLeftCell="A7" workbookViewId="0">
      <selection activeCell="E30" sqref="E30"/>
    </sheetView>
  </sheetViews>
  <sheetFormatPr defaultRowHeight="15" x14ac:dyDescent="0.25"/>
  <cols>
    <col min="3" max="3" width="40.28515625" bestFit="1" customWidth="1"/>
    <col min="4" max="4" width="5.28515625" bestFit="1" customWidth="1"/>
    <col min="5" max="5" width="13.28515625" bestFit="1" customWidth="1"/>
    <col min="6" max="6" width="11.85546875" bestFit="1" customWidth="1"/>
    <col min="7" max="7" width="14.140625" bestFit="1" customWidth="1"/>
    <col min="8" max="8" width="21.140625" bestFit="1" customWidth="1"/>
    <col min="9" max="9" width="5.42578125" bestFit="1" customWidth="1"/>
  </cols>
  <sheetData>
    <row r="1" spans="2:9" x14ac:dyDescent="0.25">
      <c r="C1" t="s">
        <v>337</v>
      </c>
    </row>
    <row r="3" spans="2:9" x14ac:dyDescent="0.25">
      <c r="D3">
        <v>17</v>
      </c>
      <c r="E3">
        <v>18</v>
      </c>
      <c r="F3">
        <v>19</v>
      </c>
      <c r="G3">
        <v>20</v>
      </c>
      <c r="H3">
        <v>21</v>
      </c>
    </row>
    <row r="4" spans="2:9" x14ac:dyDescent="0.25">
      <c r="C4" t="s">
        <v>326</v>
      </c>
      <c r="D4" s="5" t="s">
        <v>328</v>
      </c>
      <c r="E4" s="5" t="s">
        <v>329</v>
      </c>
      <c r="F4" s="5" t="s">
        <v>330</v>
      </c>
      <c r="G4" s="5" t="s">
        <v>331</v>
      </c>
      <c r="H4" s="5" t="s">
        <v>332</v>
      </c>
      <c r="I4" s="5" t="s">
        <v>333</v>
      </c>
    </row>
    <row r="5" spans="2:9" x14ac:dyDescent="0.25">
      <c r="B5">
        <v>1</v>
      </c>
      <c r="C5" t="s">
        <v>322</v>
      </c>
      <c r="D5">
        <f>VLOOKUP($B5,'[1]Int Summary 2016_2020'!$B:$V,D$3,FALSE)</f>
        <v>0</v>
      </c>
      <c r="E5">
        <f>VLOOKUP($B5,'[1]Int Summary 2016_2020'!$B:$V,E$3,FALSE)</f>
        <v>1</v>
      </c>
      <c r="F5">
        <f>VLOOKUP($B5,'[1]Int Summary 2016_2020'!$B:$V,F$3,FALSE)</f>
        <v>6</v>
      </c>
      <c r="G5">
        <f>VLOOKUP($B5,'[1]Int Summary 2016_2020'!$B:$V,G$3,FALSE)</f>
        <v>4</v>
      </c>
      <c r="H5">
        <f>VLOOKUP($B5,'[1]Int Summary 2016_2020'!$B:$V,H$3,FALSE)</f>
        <v>6</v>
      </c>
      <c r="I5">
        <f>SUM(D5:H5)</f>
        <v>17</v>
      </c>
    </row>
    <row r="6" spans="2:9" x14ac:dyDescent="0.25">
      <c r="B6">
        <v>2</v>
      </c>
      <c r="C6" t="s">
        <v>323</v>
      </c>
      <c r="D6">
        <f>VLOOKUP($B6,'[1]Int Summary 2016_2020'!$B:$V,D$3,FALSE)</f>
        <v>1</v>
      </c>
      <c r="E6">
        <f>VLOOKUP($B6,'[1]Int Summary 2016_2020'!$B:$V,E$3,FALSE)</f>
        <v>0</v>
      </c>
      <c r="F6">
        <f>VLOOKUP($B6,'[1]Int Summary 2016_2020'!$B:$V,F$3,FALSE)</f>
        <v>2</v>
      </c>
      <c r="G6">
        <f>VLOOKUP($B6,'[1]Int Summary 2016_2020'!$B:$V,G$3,FALSE)</f>
        <v>0</v>
      </c>
      <c r="H6">
        <f>VLOOKUP($B6,'[1]Int Summary 2016_2020'!$B:$V,H$3,FALSE)</f>
        <v>0</v>
      </c>
      <c r="I6">
        <f t="shared" ref="I6:I9" si="0">SUM(D6:H6)</f>
        <v>3</v>
      </c>
    </row>
    <row r="7" spans="2:9" x14ac:dyDescent="0.25">
      <c r="B7">
        <v>3</v>
      </c>
      <c r="C7" t="s">
        <v>324</v>
      </c>
      <c r="D7">
        <f>VLOOKUP($B7,'[1]Int Summary 2016_2020'!$B:$V,D$3,FALSE)</f>
        <v>0</v>
      </c>
      <c r="E7">
        <f>VLOOKUP($B7,'[1]Int Summary 2016_2020'!$B:$V,E$3,FALSE)</f>
        <v>0</v>
      </c>
      <c r="F7">
        <f>VLOOKUP($B7,'[1]Int Summary 2016_2020'!$B:$V,F$3,FALSE)</f>
        <v>0</v>
      </c>
      <c r="G7">
        <f>VLOOKUP($B7,'[1]Int Summary 2016_2020'!$B:$V,G$3,FALSE)</f>
        <v>0</v>
      </c>
      <c r="H7">
        <f>VLOOKUP($B7,'[1]Int Summary 2016_2020'!$B:$V,H$3,FALSE)</f>
        <v>1</v>
      </c>
      <c r="I7">
        <f t="shared" si="0"/>
        <v>1</v>
      </c>
    </row>
    <row r="8" spans="2:9" x14ac:dyDescent="0.25">
      <c r="B8">
        <v>4</v>
      </c>
      <c r="C8" t="s">
        <v>325</v>
      </c>
      <c r="D8">
        <f>VLOOKUP($B8,'[1]Int Summary 2016_2020'!$B:$V,D$3,FALSE)</f>
        <v>0</v>
      </c>
      <c r="E8">
        <f>VLOOKUP($B8,'[1]Int Summary 2016_2020'!$B:$V,E$3,FALSE)</f>
        <v>0</v>
      </c>
      <c r="F8">
        <f>VLOOKUP($B8,'[1]Int Summary 2016_2020'!$B:$V,F$3,FALSE)</f>
        <v>0</v>
      </c>
      <c r="G8">
        <f>VLOOKUP($B8,'[1]Int Summary 2016_2020'!$B:$V,G$3,FALSE)</f>
        <v>0</v>
      </c>
      <c r="H8">
        <f>VLOOKUP($B8,'[1]Int Summary 2016_2020'!$B:$V,H$3,FALSE)</f>
        <v>1</v>
      </c>
      <c r="I8">
        <f t="shared" si="0"/>
        <v>1</v>
      </c>
    </row>
    <row r="9" spans="2:9" x14ac:dyDescent="0.25">
      <c r="B9">
        <v>5</v>
      </c>
      <c r="C9" t="s">
        <v>327</v>
      </c>
      <c r="D9">
        <f>VLOOKUP($B9,'[1]Int Summary 2016_2020'!$B:$V,D$3,FALSE)</f>
        <v>0</v>
      </c>
      <c r="E9">
        <f>VLOOKUP($B9,'[1]Int Summary 2016_2020'!$B:$V,E$3,FALSE)</f>
        <v>1</v>
      </c>
      <c r="F9">
        <f>VLOOKUP($B9,'[1]Int Summary 2016_2020'!$B:$V,F$3,FALSE)</f>
        <v>6</v>
      </c>
      <c r="G9">
        <f>VLOOKUP($B9,'[1]Int Summary 2016_2020'!$B:$V,G$3,FALSE)</f>
        <v>0</v>
      </c>
      <c r="H9">
        <f>VLOOKUP($B9,'[1]Int Summary 2016_2020'!$B:$V,H$3,FALSE)</f>
        <v>6</v>
      </c>
      <c r="I9">
        <f t="shared" si="0"/>
        <v>13</v>
      </c>
    </row>
    <row r="10" spans="2:9" x14ac:dyDescent="0.25">
      <c r="D10">
        <f>SUM(D5:D9)</f>
        <v>1</v>
      </c>
      <c r="E10">
        <f t="shared" ref="E10:I10" si="1">SUM(E5:E9)</f>
        <v>2</v>
      </c>
      <c r="F10">
        <f t="shared" si="1"/>
        <v>14</v>
      </c>
      <c r="G10">
        <f t="shared" si="1"/>
        <v>4</v>
      </c>
      <c r="H10">
        <f t="shared" si="1"/>
        <v>14</v>
      </c>
      <c r="I10">
        <f t="shared" si="1"/>
        <v>35</v>
      </c>
    </row>
    <row r="13" spans="2:9" x14ac:dyDescent="0.25">
      <c r="C13" t="s">
        <v>336</v>
      </c>
      <c r="D13" t="s">
        <v>231</v>
      </c>
      <c r="E13" t="s">
        <v>201</v>
      </c>
      <c r="F13" t="s">
        <v>170</v>
      </c>
      <c r="G13" t="s">
        <v>146</v>
      </c>
      <c r="H13" t="s">
        <v>115</v>
      </c>
    </row>
    <row r="14" spans="2:9" x14ac:dyDescent="0.25">
      <c r="C14" t="s">
        <v>334</v>
      </c>
      <c r="D14" s="5" t="s">
        <v>328</v>
      </c>
      <c r="E14" s="5" t="s">
        <v>329</v>
      </c>
      <c r="F14" s="5" t="s">
        <v>330</v>
      </c>
      <c r="G14" s="5" t="s">
        <v>331</v>
      </c>
      <c r="H14" s="5" t="s">
        <v>332</v>
      </c>
      <c r="I14" s="5" t="s">
        <v>333</v>
      </c>
    </row>
    <row r="15" spans="2:9" x14ac:dyDescent="0.25">
      <c r="C15" t="s">
        <v>335</v>
      </c>
      <c r="D15">
        <f>COUNTIF([2]CSAH_40_Segment_5_Yr_noJunction!$S:$S,D$13)</f>
        <v>0</v>
      </c>
      <c r="E15">
        <f>COUNTIF([2]CSAH_40_Segment_5_Yr_noJunction!$S:$S,E$13)</f>
        <v>6</v>
      </c>
      <c r="F15">
        <f>COUNTIF([2]CSAH_40_Segment_5_Yr_noJunction!$S:$S,F$13)</f>
        <v>6</v>
      </c>
      <c r="G15">
        <f>COUNTIF([2]CSAH_40_Segment_5_Yr_noJunction!$S:$S,G$13)</f>
        <v>2</v>
      </c>
      <c r="H15">
        <f>COUNTIF([2]CSAH_40_Segment_5_Yr_noJunction!$S:$S,H$13)</f>
        <v>12</v>
      </c>
      <c r="I15">
        <f>SUM(D15:H15)</f>
        <v>26</v>
      </c>
    </row>
    <row r="17" spans="3:9" x14ac:dyDescent="0.25">
      <c r="D17" t="s">
        <v>231</v>
      </c>
      <c r="E17" t="s">
        <v>201</v>
      </c>
      <c r="F17" t="s">
        <v>170</v>
      </c>
      <c r="G17" t="s">
        <v>146</v>
      </c>
      <c r="H17" t="s">
        <v>115</v>
      </c>
    </row>
    <row r="18" spans="3:9" x14ac:dyDescent="0.25">
      <c r="C18" t="s">
        <v>347</v>
      </c>
      <c r="D18" s="5" t="s">
        <v>328</v>
      </c>
      <c r="E18" s="5" t="s">
        <v>329</v>
      </c>
      <c r="F18" s="5" t="s">
        <v>330</v>
      </c>
      <c r="G18" s="5" t="s">
        <v>331</v>
      </c>
      <c r="H18" s="5" t="s">
        <v>332</v>
      </c>
      <c r="I18" s="5" t="s">
        <v>333</v>
      </c>
    </row>
    <row r="19" spans="3:9" x14ac:dyDescent="0.25">
      <c r="C19" t="s">
        <v>335</v>
      </c>
      <c r="D19">
        <f>SUM(D5:D9,D15,)</f>
        <v>1</v>
      </c>
      <c r="E19">
        <f t="shared" ref="E19:H19" si="2">SUM(E5:E9,E15,)</f>
        <v>8</v>
      </c>
      <c r="F19">
        <f t="shared" si="2"/>
        <v>20</v>
      </c>
      <c r="G19">
        <f t="shared" si="2"/>
        <v>6</v>
      </c>
      <c r="H19">
        <f t="shared" si="2"/>
        <v>26</v>
      </c>
      <c r="I19">
        <f>SUM(D19:H19)</f>
        <v>61</v>
      </c>
    </row>
    <row r="21" spans="3:9" x14ac:dyDescent="0.25">
      <c r="D21" t="s">
        <v>348</v>
      </c>
      <c r="E21" t="s">
        <v>170</v>
      </c>
      <c r="F21" t="s">
        <v>146</v>
      </c>
      <c r="G21" t="s">
        <v>115</v>
      </c>
      <c r="H21" t="s">
        <v>333</v>
      </c>
    </row>
    <row r="22" spans="3:9" x14ac:dyDescent="0.25">
      <c r="C22" t="s">
        <v>335</v>
      </c>
      <c r="D22">
        <f>SUM(D19:E19)</f>
        <v>9</v>
      </c>
      <c r="E22">
        <v>20</v>
      </c>
      <c r="F22">
        <v>6</v>
      </c>
      <c r="G22">
        <v>26</v>
      </c>
      <c r="H22">
        <v>61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77525-63D7-4314-9DF4-67EE69E842C9}">
  <dimension ref="F3:G14"/>
  <sheetViews>
    <sheetView workbookViewId="0">
      <selection activeCell="G15" sqref="G15"/>
    </sheetView>
  </sheetViews>
  <sheetFormatPr defaultRowHeight="15" x14ac:dyDescent="0.25"/>
  <sheetData>
    <row r="3" spans="6:7" x14ac:dyDescent="0.25">
      <c r="F3">
        <v>1</v>
      </c>
      <c r="G3" t="s">
        <v>368</v>
      </c>
    </row>
    <row r="4" spans="6:7" x14ac:dyDescent="0.25">
      <c r="F4">
        <v>2</v>
      </c>
      <c r="G4" t="s">
        <v>369</v>
      </c>
    </row>
    <row r="5" spans="6:7" x14ac:dyDescent="0.25">
      <c r="F5">
        <v>3</v>
      </c>
      <c r="G5" t="s">
        <v>370</v>
      </c>
    </row>
    <row r="6" spans="6:7" x14ac:dyDescent="0.25">
      <c r="F6">
        <v>4</v>
      </c>
      <c r="G6" t="s">
        <v>367</v>
      </c>
    </row>
    <row r="7" spans="6:7" x14ac:dyDescent="0.25">
      <c r="F7">
        <v>5</v>
      </c>
      <c r="G7" t="s">
        <v>371</v>
      </c>
    </row>
    <row r="8" spans="6:7" x14ac:dyDescent="0.25">
      <c r="F8">
        <v>6</v>
      </c>
      <c r="G8" t="s">
        <v>366</v>
      </c>
    </row>
    <row r="9" spans="6:7" x14ac:dyDescent="0.25">
      <c r="F9">
        <v>7</v>
      </c>
      <c r="G9" t="s">
        <v>372</v>
      </c>
    </row>
    <row r="10" spans="6:7" x14ac:dyDescent="0.25">
      <c r="F10">
        <v>8</v>
      </c>
      <c r="G10" t="s">
        <v>373</v>
      </c>
    </row>
    <row r="11" spans="6:7" x14ac:dyDescent="0.25">
      <c r="F11">
        <v>9</v>
      </c>
      <c r="G11" t="s">
        <v>374</v>
      </c>
    </row>
    <row r="12" spans="6:7" x14ac:dyDescent="0.25">
      <c r="F12">
        <v>10</v>
      </c>
      <c r="G12" t="s">
        <v>375</v>
      </c>
    </row>
    <row r="13" spans="6:7" x14ac:dyDescent="0.25">
      <c r="F13">
        <v>11</v>
      </c>
      <c r="G13" t="s">
        <v>376</v>
      </c>
    </row>
    <row r="14" spans="6:7" x14ac:dyDescent="0.25">
      <c r="F14">
        <v>12</v>
      </c>
      <c r="G14" t="s">
        <v>377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A3E5-2B56-4BE1-9B7E-BFA7C471D265}">
  <dimension ref="B1:L21"/>
  <sheetViews>
    <sheetView workbookViewId="0">
      <selection activeCell="H21" sqref="H21"/>
    </sheetView>
  </sheetViews>
  <sheetFormatPr defaultRowHeight="15" x14ac:dyDescent="0.25"/>
  <cols>
    <col min="3" max="3" width="40.28515625" bestFit="1" customWidth="1"/>
    <col min="4" max="4" width="9.140625" customWidth="1"/>
    <col min="6" max="6" width="11" customWidth="1"/>
  </cols>
  <sheetData>
    <row r="1" spans="2:12" x14ac:dyDescent="0.25">
      <c r="C1" t="s">
        <v>337</v>
      </c>
    </row>
    <row r="2" spans="2:12" x14ac:dyDescent="0.25">
      <c r="F2">
        <v>27</v>
      </c>
      <c r="K2">
        <v>32</v>
      </c>
    </row>
    <row r="3" spans="2:12" x14ac:dyDescent="0.25">
      <c r="D3">
        <v>23</v>
      </c>
      <c r="E3">
        <v>24</v>
      </c>
      <c r="F3">
        <v>26</v>
      </c>
      <c r="G3">
        <v>28</v>
      </c>
      <c r="H3">
        <v>29</v>
      </c>
      <c r="I3">
        <v>30</v>
      </c>
      <c r="J3">
        <v>31</v>
      </c>
      <c r="K3">
        <v>25</v>
      </c>
    </row>
    <row r="4" spans="2:12" x14ac:dyDescent="0.25">
      <c r="C4" t="s">
        <v>326</v>
      </c>
      <c r="D4" s="6" t="s">
        <v>192</v>
      </c>
      <c r="E4" s="7" t="s">
        <v>338</v>
      </c>
      <c r="F4" s="7" t="s">
        <v>339</v>
      </c>
      <c r="G4" s="7" t="s">
        <v>125</v>
      </c>
      <c r="H4" s="7" t="s">
        <v>317</v>
      </c>
      <c r="I4" s="7" t="s">
        <v>340</v>
      </c>
      <c r="J4" s="7" t="s">
        <v>147</v>
      </c>
      <c r="K4" s="7" t="s">
        <v>174</v>
      </c>
      <c r="L4" s="7" t="s">
        <v>333</v>
      </c>
    </row>
    <row r="5" spans="2:12" x14ac:dyDescent="0.25">
      <c r="B5">
        <v>1</v>
      </c>
      <c r="C5" t="s">
        <v>322</v>
      </c>
      <c r="D5" s="1">
        <f>VLOOKUP($B5,'[1]Int Summary 2016_2020'!$B$17:$AG$21,D$3,FALSE)</f>
        <v>1</v>
      </c>
      <c r="E5" s="1">
        <f>VLOOKUP($B5,'[1]Int Summary 2016_2020'!$B$17:$AG$21,E$3,FALSE)</f>
        <v>4</v>
      </c>
      <c r="F5" s="1">
        <f>VLOOKUP($B5,'[1]Int Summary 2016_2020'!$B$17:$AG$21,F$3,FALSE)+VLOOKUP($B5,'[1]Int Summary 2016_2020'!$B$17:$AG$21,F$2,FALSE)</f>
        <v>0</v>
      </c>
      <c r="G5" s="1">
        <f>VLOOKUP($B5,'[1]Int Summary 2016_2020'!$B$17:$AG$21,G$3,FALSE)</f>
        <v>1</v>
      </c>
      <c r="H5" s="1">
        <f>VLOOKUP($B5,'[1]Int Summary 2016_2020'!$B$17:$AG$21,H$3,FALSE)</f>
        <v>0</v>
      </c>
      <c r="I5" s="1">
        <f>VLOOKUP($B5,'[1]Int Summary 2016_2020'!$B$17:$AG$21,I$3,FALSE)</f>
        <v>0</v>
      </c>
      <c r="J5" s="1">
        <f>VLOOKUP($B5,'[1]Int Summary 2016_2020'!$B$17:$AG$21,J$3,FALSE)</f>
        <v>10</v>
      </c>
      <c r="K5" s="1">
        <f>VLOOKUP($B5,'[1]Int Summary 2016_2020'!$B$17:$AG$21,K$3,FALSE)+VLOOKUP($B5,'[1]Int Summary 2016_2020'!$B$17:$AG$21,K$2,FALSE)</f>
        <v>1</v>
      </c>
      <c r="L5" s="1">
        <f>SUM(D5:K5)</f>
        <v>17</v>
      </c>
    </row>
    <row r="6" spans="2:12" x14ac:dyDescent="0.25">
      <c r="B6">
        <v>2</v>
      </c>
      <c r="C6" t="s">
        <v>323</v>
      </c>
      <c r="D6">
        <f>VLOOKUP($B6,'[1]Int Summary 2016_2020'!$B$17:$AG$21,D$3,FALSE)</f>
        <v>0</v>
      </c>
      <c r="E6">
        <f>VLOOKUP($B6,'[1]Int Summary 2016_2020'!$B$17:$AG$21,E$3,FALSE)</f>
        <v>2</v>
      </c>
      <c r="F6">
        <f>VLOOKUP($B6,'[1]Int Summary 2016_2020'!$B$17:$AG$21,F$3,FALSE)+VLOOKUP($B6,'[1]Int Summary 2016_2020'!$B$17:$AG$21,F$2,FALSE)</f>
        <v>0</v>
      </c>
      <c r="G6">
        <f>VLOOKUP($B6,'[1]Int Summary 2016_2020'!$B$17:$AG$21,G$3,FALSE)</f>
        <v>1</v>
      </c>
      <c r="H6">
        <f>VLOOKUP($B6,'[1]Int Summary 2016_2020'!$B$17:$AG$21,H$3,FALSE)</f>
        <v>0</v>
      </c>
      <c r="I6">
        <f>VLOOKUP($B6,'[1]Int Summary 2016_2020'!$B$17:$AG$21,I$3,FALSE)</f>
        <v>0</v>
      </c>
      <c r="J6">
        <f>VLOOKUP($B6,'[1]Int Summary 2016_2020'!$B$17:$AG$21,J$3,FALSE)</f>
        <v>0</v>
      </c>
      <c r="K6">
        <f>VLOOKUP($B6,'[1]Int Summary 2016_2020'!$B$17:$AG$21,K$3,FALSE)+VLOOKUP($B6,'[1]Int Summary 2016_2020'!$B$17:$AG$21,K$2,FALSE)</f>
        <v>0</v>
      </c>
      <c r="L6">
        <f t="shared" ref="L6:L9" si="0">SUM(D6:K6)</f>
        <v>3</v>
      </c>
    </row>
    <row r="7" spans="2:12" x14ac:dyDescent="0.25">
      <c r="B7">
        <v>3</v>
      </c>
      <c r="C7" t="s">
        <v>324</v>
      </c>
      <c r="D7">
        <f>VLOOKUP($B7,'[1]Int Summary 2016_2020'!$B$17:$AG$21,D$3,FALSE)</f>
        <v>0</v>
      </c>
      <c r="E7">
        <f>VLOOKUP($B7,'[1]Int Summary 2016_2020'!$B$17:$AG$21,E$3,FALSE)</f>
        <v>0</v>
      </c>
      <c r="F7">
        <f>VLOOKUP($B7,'[1]Int Summary 2016_2020'!$B$17:$AG$21,F$3,FALSE)+VLOOKUP($B7,'[1]Int Summary 2016_2020'!$B$17:$AG$21,F$2,FALSE)</f>
        <v>1</v>
      </c>
      <c r="G7">
        <f>VLOOKUP($B7,'[1]Int Summary 2016_2020'!$B$17:$AG$21,G$3,FALSE)</f>
        <v>0</v>
      </c>
      <c r="H7">
        <f>VLOOKUP($B7,'[1]Int Summary 2016_2020'!$B$17:$AG$21,H$3,FALSE)</f>
        <v>0</v>
      </c>
      <c r="I7">
        <f>VLOOKUP($B7,'[1]Int Summary 2016_2020'!$B$17:$AG$21,I$3,FALSE)</f>
        <v>0</v>
      </c>
      <c r="J7">
        <f>VLOOKUP($B7,'[1]Int Summary 2016_2020'!$B$17:$AG$21,J$3,FALSE)</f>
        <v>0</v>
      </c>
      <c r="K7">
        <f>VLOOKUP($B7,'[1]Int Summary 2016_2020'!$B$17:$AG$21,K$3,FALSE)+VLOOKUP($B7,'[1]Int Summary 2016_2020'!$B$17:$AG$21,K$2,FALSE)</f>
        <v>0</v>
      </c>
      <c r="L7">
        <f t="shared" si="0"/>
        <v>1</v>
      </c>
    </row>
    <row r="8" spans="2:12" x14ac:dyDescent="0.25">
      <c r="B8">
        <v>4</v>
      </c>
      <c r="C8" t="s">
        <v>325</v>
      </c>
      <c r="D8">
        <f>VLOOKUP($B8,'[1]Int Summary 2016_2020'!$B$17:$AG$21,D$3,FALSE)</f>
        <v>0</v>
      </c>
      <c r="E8">
        <f>VLOOKUP($B8,'[1]Int Summary 2016_2020'!$B$17:$AG$21,E$3,FALSE)</f>
        <v>0</v>
      </c>
      <c r="F8">
        <f>VLOOKUP($B8,'[1]Int Summary 2016_2020'!$B$17:$AG$21,F$3,FALSE)+VLOOKUP($B8,'[1]Int Summary 2016_2020'!$B$17:$AG$21,F$2,FALSE)</f>
        <v>0</v>
      </c>
      <c r="G8">
        <f>VLOOKUP($B8,'[1]Int Summary 2016_2020'!$B$17:$AG$21,G$3,FALSE)</f>
        <v>0</v>
      </c>
      <c r="H8">
        <f>VLOOKUP($B8,'[1]Int Summary 2016_2020'!$B$17:$AG$21,H$3,FALSE)</f>
        <v>0</v>
      </c>
      <c r="I8">
        <f>VLOOKUP($B8,'[1]Int Summary 2016_2020'!$B$17:$AG$21,I$3,FALSE)</f>
        <v>0</v>
      </c>
      <c r="J8">
        <f>VLOOKUP($B8,'[1]Int Summary 2016_2020'!$B$17:$AG$21,J$3,FALSE)</f>
        <v>1</v>
      </c>
      <c r="K8">
        <f>VLOOKUP($B8,'[1]Int Summary 2016_2020'!$B$17:$AG$21,K$3,FALSE)+VLOOKUP($B8,'[1]Int Summary 2016_2020'!$B$17:$AG$21,K$2,FALSE)</f>
        <v>0</v>
      </c>
      <c r="L8">
        <f t="shared" si="0"/>
        <v>1</v>
      </c>
    </row>
    <row r="9" spans="2:12" x14ac:dyDescent="0.25">
      <c r="B9">
        <v>5</v>
      </c>
      <c r="C9" t="s">
        <v>327</v>
      </c>
      <c r="D9">
        <f>VLOOKUP($B9,'[1]Int Summary 2016_2020'!$B$17:$AG$21,D$3,FALSE)</f>
        <v>0</v>
      </c>
      <c r="E9">
        <f>VLOOKUP($B9,'[1]Int Summary 2016_2020'!$B$17:$AG$21,E$3,FALSE)</f>
        <v>10</v>
      </c>
      <c r="F9">
        <f>VLOOKUP($B9,'[1]Int Summary 2016_2020'!$B$17:$AG$21,F$3,FALSE)+VLOOKUP($B9,'[1]Int Summary 2016_2020'!$B$17:$AG$21,F$2,FALSE)</f>
        <v>0</v>
      </c>
      <c r="G9">
        <f>VLOOKUP($B9,'[1]Int Summary 2016_2020'!$B$17:$AG$21,G$3,FALSE)</f>
        <v>1</v>
      </c>
      <c r="H9">
        <f>VLOOKUP($B9,'[1]Int Summary 2016_2020'!$B$17:$AG$21,H$3,FALSE)</f>
        <v>0</v>
      </c>
      <c r="I9">
        <f>VLOOKUP($B9,'[1]Int Summary 2016_2020'!$B$17:$AG$21,I$3,FALSE)</f>
        <v>0</v>
      </c>
      <c r="J9">
        <f>VLOOKUP($B9,'[1]Int Summary 2016_2020'!$B$17:$AG$21,J$3,FALSE)</f>
        <v>0</v>
      </c>
      <c r="K9">
        <f>VLOOKUP($B9,'[1]Int Summary 2016_2020'!$B$17:$AG$21,K$3,FALSE)+VLOOKUP($B9,'[1]Int Summary 2016_2020'!$B$17:$AG$21,K$2,FALSE)</f>
        <v>2</v>
      </c>
      <c r="L9">
        <f t="shared" si="0"/>
        <v>13</v>
      </c>
    </row>
    <row r="10" spans="2:12" x14ac:dyDescent="0.25">
      <c r="C10" t="s">
        <v>333</v>
      </c>
      <c r="D10">
        <f>SUM(D5:D9)</f>
        <v>1</v>
      </c>
      <c r="E10">
        <f t="shared" ref="E10:L10" si="1">SUM(E5:E9)</f>
        <v>16</v>
      </c>
      <c r="F10">
        <f t="shared" si="1"/>
        <v>1</v>
      </c>
      <c r="G10">
        <f t="shared" si="1"/>
        <v>3</v>
      </c>
      <c r="H10">
        <f t="shared" si="1"/>
        <v>0</v>
      </c>
      <c r="I10">
        <f t="shared" si="1"/>
        <v>0</v>
      </c>
      <c r="J10">
        <f t="shared" si="1"/>
        <v>11</v>
      </c>
      <c r="K10">
        <f t="shared" si="1"/>
        <v>3</v>
      </c>
      <c r="L10">
        <f t="shared" si="1"/>
        <v>35</v>
      </c>
    </row>
    <row r="11" spans="2:12" x14ac:dyDescent="0.25">
      <c r="D11" s="9">
        <f>D10/$L$10</f>
        <v>2.8571428571428571E-2</v>
      </c>
      <c r="E11" s="9">
        <f t="shared" ref="E11:K11" si="2">E10/$L$10</f>
        <v>0.45714285714285713</v>
      </c>
      <c r="F11" s="9">
        <f t="shared" si="2"/>
        <v>2.8571428571428571E-2</v>
      </c>
      <c r="G11" s="9">
        <f t="shared" si="2"/>
        <v>8.5714285714285715E-2</v>
      </c>
      <c r="H11" s="9">
        <f t="shared" si="2"/>
        <v>0</v>
      </c>
      <c r="I11" s="9">
        <f t="shared" si="2"/>
        <v>0</v>
      </c>
      <c r="J11" s="9">
        <f t="shared" si="2"/>
        <v>0.31428571428571428</v>
      </c>
      <c r="K11" s="9">
        <f t="shared" si="2"/>
        <v>8.5714285714285715E-2</v>
      </c>
    </row>
    <row r="12" spans="2:12" x14ac:dyDescent="0.25">
      <c r="K12" t="s">
        <v>163</v>
      </c>
    </row>
    <row r="13" spans="2:12" x14ac:dyDescent="0.25">
      <c r="C13" t="s">
        <v>336</v>
      </c>
      <c r="D13" t="s">
        <v>192</v>
      </c>
      <c r="E13" t="s">
        <v>209</v>
      </c>
      <c r="F13" t="s">
        <v>339</v>
      </c>
      <c r="G13" t="s">
        <v>125</v>
      </c>
      <c r="H13" t="s">
        <v>317</v>
      </c>
      <c r="I13" t="s">
        <v>340</v>
      </c>
      <c r="J13" t="s">
        <v>147</v>
      </c>
      <c r="K13" t="s">
        <v>174</v>
      </c>
    </row>
    <row r="14" spans="2:12" x14ac:dyDescent="0.25">
      <c r="C14" t="s">
        <v>334</v>
      </c>
      <c r="D14" s="6" t="s">
        <v>192</v>
      </c>
      <c r="E14" s="7" t="s">
        <v>338</v>
      </c>
      <c r="F14" s="7" t="s">
        <v>339</v>
      </c>
      <c r="G14" s="7" t="s">
        <v>125</v>
      </c>
      <c r="H14" s="7" t="s">
        <v>317</v>
      </c>
      <c r="I14" s="7" t="s">
        <v>340</v>
      </c>
      <c r="J14" s="7" t="s">
        <v>147</v>
      </c>
      <c r="K14" s="7" t="s">
        <v>174</v>
      </c>
      <c r="L14" s="7" t="s">
        <v>333</v>
      </c>
    </row>
    <row r="15" spans="2:12" x14ac:dyDescent="0.25">
      <c r="C15" t="s">
        <v>335</v>
      </c>
      <c r="D15">
        <f>COUNTIF([2]CSAH_40_Segment_5_Yr_noJunction!$AG:$AG,D$13)</f>
        <v>0</v>
      </c>
      <c r="E15">
        <f>COUNTIF([2]CSAH_40_Segment_5_Yr_noJunction!$AG:$AG,E$13)</f>
        <v>16</v>
      </c>
      <c r="F15">
        <f>COUNTIF([2]CSAH_40_Segment_5_Yr_noJunction!$AG:$AG,F$13)</f>
        <v>0</v>
      </c>
      <c r="G15">
        <f>COUNTIF([2]CSAH_40_Segment_5_Yr_noJunction!$AG:$AG,G$13)</f>
        <v>2</v>
      </c>
      <c r="H15">
        <f>COUNTIF([2]CSAH_40_Segment_5_Yr_noJunction!$AG:$AG,H$13)</f>
        <v>1</v>
      </c>
      <c r="I15">
        <f>COUNTIF([2]CSAH_40_Segment_5_Yr_noJunction!$AG:$AG,I$13)</f>
        <v>0</v>
      </c>
      <c r="J15">
        <f>COUNTIF([2]CSAH_40_Segment_5_Yr_noJunction!$AG:$AG,J$13)</f>
        <v>0</v>
      </c>
      <c r="K15">
        <f>COUNTIF([2]CSAH_40_Segment_5_Yr_noJunction!$AG:$AG,K$13)+COUNTIF([2]CSAH_40_Segment_5_Yr_noJunction!$AG:$AG,K$12)</f>
        <v>7</v>
      </c>
      <c r="L15">
        <f>SUM(D15:K15)</f>
        <v>26</v>
      </c>
    </row>
    <row r="16" spans="2:12" x14ac:dyDescent="0.25">
      <c r="D16" s="9">
        <f>D15/$L$15</f>
        <v>0</v>
      </c>
      <c r="E16" s="9">
        <f t="shared" ref="E16:K16" si="3">E15/$L$15</f>
        <v>0.61538461538461542</v>
      </c>
      <c r="F16" s="9">
        <f t="shared" si="3"/>
        <v>0</v>
      </c>
      <c r="G16" s="9">
        <f t="shared" si="3"/>
        <v>7.6923076923076927E-2</v>
      </c>
      <c r="H16" s="9">
        <f t="shared" si="3"/>
        <v>3.8461538461538464E-2</v>
      </c>
      <c r="I16" s="9">
        <f t="shared" si="3"/>
        <v>0</v>
      </c>
      <c r="J16" s="9">
        <f t="shared" si="3"/>
        <v>0</v>
      </c>
      <c r="K16" s="9">
        <f t="shared" si="3"/>
        <v>0.26923076923076922</v>
      </c>
    </row>
    <row r="19" spans="3:12" x14ac:dyDescent="0.25">
      <c r="C19" t="s">
        <v>347</v>
      </c>
      <c r="D19" s="6" t="s">
        <v>192</v>
      </c>
      <c r="E19" s="7" t="s">
        <v>338</v>
      </c>
      <c r="F19" s="7" t="s">
        <v>339</v>
      </c>
      <c r="G19" s="7" t="s">
        <v>125</v>
      </c>
      <c r="H19" s="7" t="s">
        <v>317</v>
      </c>
      <c r="I19" s="7" t="s">
        <v>340</v>
      </c>
      <c r="J19" s="7" t="s">
        <v>147</v>
      </c>
      <c r="K19" s="7" t="s">
        <v>174</v>
      </c>
      <c r="L19" s="7" t="s">
        <v>333</v>
      </c>
    </row>
    <row r="20" spans="3:12" x14ac:dyDescent="0.25">
      <c r="C20" t="s">
        <v>335</v>
      </c>
      <c r="D20">
        <f>SUM(D10,D15)</f>
        <v>1</v>
      </c>
      <c r="E20">
        <f t="shared" ref="E20:K20" si="4">SUM(E10,E15)</f>
        <v>32</v>
      </c>
      <c r="F20">
        <f t="shared" si="4"/>
        <v>1</v>
      </c>
      <c r="G20">
        <f t="shared" si="4"/>
        <v>5</v>
      </c>
      <c r="H20">
        <f t="shared" si="4"/>
        <v>1</v>
      </c>
      <c r="I20">
        <f t="shared" si="4"/>
        <v>0</v>
      </c>
      <c r="J20">
        <f t="shared" si="4"/>
        <v>11</v>
      </c>
      <c r="K20">
        <f t="shared" si="4"/>
        <v>10</v>
      </c>
      <c r="L20">
        <f>SUM(D20:K20)</f>
        <v>61</v>
      </c>
    </row>
    <row r="21" spans="3:12" x14ac:dyDescent="0.25">
      <c r="D21" s="9">
        <f>D20/$L$20</f>
        <v>1.6393442622950821E-2</v>
      </c>
      <c r="E21" s="9">
        <f t="shared" ref="E21:K21" si="5">E20/$L$20</f>
        <v>0.52459016393442626</v>
      </c>
      <c r="F21" s="9">
        <f t="shared" si="5"/>
        <v>1.6393442622950821E-2</v>
      </c>
      <c r="G21" s="9">
        <f t="shared" si="5"/>
        <v>8.1967213114754092E-2</v>
      </c>
      <c r="H21" s="9">
        <f t="shared" si="5"/>
        <v>1.6393442622950821E-2</v>
      </c>
      <c r="I21" s="9">
        <f t="shared" si="5"/>
        <v>0</v>
      </c>
      <c r="J21" s="9">
        <f t="shared" si="5"/>
        <v>0.18032786885245902</v>
      </c>
      <c r="K21" s="9">
        <f t="shared" si="5"/>
        <v>0.16393442622950818</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EEF5-081D-4573-BDEE-823BC35395F6}">
  <dimension ref="B1:K20"/>
  <sheetViews>
    <sheetView topLeftCell="A4" workbookViewId="0">
      <selection activeCell="C26" sqref="C26"/>
    </sheetView>
  </sheetViews>
  <sheetFormatPr defaultRowHeight="15" x14ac:dyDescent="0.25"/>
  <cols>
    <col min="3" max="3" width="40.28515625" bestFit="1" customWidth="1"/>
    <col min="4" max="4" width="10.28515625" bestFit="1" customWidth="1"/>
    <col min="5" max="5" width="9.42578125" bestFit="1" customWidth="1"/>
    <col min="6" max="6" width="10.28515625" bestFit="1" customWidth="1"/>
    <col min="7" max="7" width="9.42578125" bestFit="1" customWidth="1"/>
    <col min="8" max="8" width="10.28515625" bestFit="1" customWidth="1"/>
    <col min="9" max="9" width="9.42578125" bestFit="1" customWidth="1"/>
    <col min="10" max="10" width="10.28515625" bestFit="1" customWidth="1"/>
    <col min="11" max="11" width="9.42578125" bestFit="1" customWidth="1"/>
  </cols>
  <sheetData>
    <row r="1" spans="2:11" x14ac:dyDescent="0.25">
      <c r="C1" t="s">
        <v>337</v>
      </c>
    </row>
    <row r="3" spans="2:11" x14ac:dyDescent="0.25">
      <c r="D3" s="10" t="s">
        <v>341</v>
      </c>
      <c r="E3" s="10"/>
      <c r="F3" s="10" t="s">
        <v>342</v>
      </c>
      <c r="G3" s="10"/>
      <c r="H3" s="10" t="s">
        <v>343</v>
      </c>
      <c r="I3" s="10"/>
      <c r="J3" s="10" t="s">
        <v>344</v>
      </c>
      <c r="K3" s="10"/>
    </row>
    <row r="4" spans="2:11" x14ac:dyDescent="0.25">
      <c r="C4" t="s">
        <v>326</v>
      </c>
      <c r="D4" t="s">
        <v>345</v>
      </c>
      <c r="E4" t="s">
        <v>346</v>
      </c>
      <c r="F4" t="s">
        <v>345</v>
      </c>
      <c r="G4" t="s">
        <v>346</v>
      </c>
      <c r="H4" t="s">
        <v>345</v>
      </c>
      <c r="I4" t="s">
        <v>346</v>
      </c>
      <c r="J4" t="s">
        <v>345</v>
      </c>
      <c r="K4" t="s">
        <v>346</v>
      </c>
    </row>
    <row r="5" spans="2:11" x14ac:dyDescent="0.25">
      <c r="B5">
        <v>1</v>
      </c>
      <c r="C5" t="s">
        <v>322</v>
      </c>
      <c r="D5" s="8">
        <f>'[3]Rate Calculator'!$E$32</f>
        <v>1.6579999999999999</v>
      </c>
      <c r="E5" s="8">
        <f>'[3]Rate Calculator'!$J$32</f>
        <v>9.7530000000000001</v>
      </c>
      <c r="F5" s="8">
        <f>'[3]Rate Calculator'!$E$33</f>
        <v>0.1</v>
      </c>
      <c r="G5" s="8">
        <f>'[3]Rate Calculator'!$J$33</f>
        <v>0.54800000000000004</v>
      </c>
      <c r="H5" s="8">
        <f>'[3]Rate Calculator'!$E$34</f>
        <v>0.4</v>
      </c>
      <c r="I5" s="8">
        <f>'[3]Rate Calculator'!$J$34</f>
        <v>8.39</v>
      </c>
      <c r="J5" s="8">
        <f>'[3]Rate Calculator'!$E$35</f>
        <v>4.1500000000000004</v>
      </c>
      <c r="K5" s="8">
        <f>'[3]Rate Calculator'!$J$35</f>
        <v>1.1599999999999999</v>
      </c>
    </row>
    <row r="6" spans="2:11" x14ac:dyDescent="0.25">
      <c r="B6">
        <v>2</v>
      </c>
      <c r="C6" t="s">
        <v>323</v>
      </c>
      <c r="D6" s="8">
        <f>'[4]Rate Calculator'!$E$32</f>
        <v>0.94799999999999995</v>
      </c>
      <c r="E6" s="8">
        <f>'[4]Rate Calculator'!$J$32</f>
        <v>31.61</v>
      </c>
      <c r="F6" s="8">
        <f>'[4]Rate Calculator'!$E$33</f>
        <v>0.1</v>
      </c>
      <c r="G6" s="8">
        <f>'[4]Rate Calculator'!$J$33</f>
        <v>0.54800000000000004</v>
      </c>
      <c r="H6" s="8">
        <f>'[4]Rate Calculator'!$E$34</f>
        <v>0.72</v>
      </c>
      <c r="I6" s="8">
        <f>'[4]Rate Calculator'!$J$34</f>
        <v>21.69</v>
      </c>
      <c r="J6" s="8">
        <f>'[4]Rate Calculator'!$E$35</f>
        <v>1.32</v>
      </c>
      <c r="K6" s="8">
        <f>'[4]Rate Calculator'!$J$35</f>
        <v>1.46</v>
      </c>
    </row>
    <row r="7" spans="2:11" x14ac:dyDescent="0.25">
      <c r="B7">
        <v>3</v>
      </c>
      <c r="C7" t="s">
        <v>324</v>
      </c>
      <c r="D7" s="8">
        <f>'[5]Rate Calculator'!$E$32</f>
        <v>0.316</v>
      </c>
      <c r="E7" s="8">
        <f>'[5]Rate Calculator'!$J$32</f>
        <v>0</v>
      </c>
      <c r="F7" s="8">
        <f>'[5]Rate Calculator'!$E$33</f>
        <v>0.1</v>
      </c>
      <c r="G7" s="8">
        <f>'[5]Rate Calculator'!$J$33</f>
        <v>0.54800000000000004</v>
      </c>
      <c r="H7" s="8">
        <f>'[5]Rate Calculator'!$E$34</f>
        <v>0.72</v>
      </c>
      <c r="I7" s="8">
        <f>'[5]Rate Calculator'!$J$34</f>
        <v>21.69</v>
      </c>
      <c r="J7" s="8">
        <f>'[5]Rate Calculator'!$E$35</f>
        <v>0.44</v>
      </c>
      <c r="K7" s="8">
        <f>'[5]Rate Calculator'!$J$35</f>
        <v>0</v>
      </c>
    </row>
    <row r="8" spans="2:11" x14ac:dyDescent="0.25">
      <c r="B8">
        <v>4</v>
      </c>
      <c r="C8" t="s">
        <v>325</v>
      </c>
      <c r="D8" s="8">
        <f>'[6]Rate Calculator'!$E$32</f>
        <v>0.316</v>
      </c>
      <c r="E8" s="8">
        <f>'[6]Rate Calculator'!$J$32</f>
        <v>0</v>
      </c>
      <c r="F8" s="8">
        <f>'[6]Rate Calculator'!$E$33</f>
        <v>0.1</v>
      </c>
      <c r="G8" s="8">
        <f>'[6]Rate Calculator'!$J$33</f>
        <v>0.54800000000000004</v>
      </c>
      <c r="H8" s="8">
        <f>'[6]Rate Calculator'!$E$34</f>
        <v>0.72</v>
      </c>
      <c r="I8" s="8">
        <f>'[6]Rate Calculator'!$J$34</f>
        <v>21.69</v>
      </c>
      <c r="J8" s="8">
        <f>'[6]Rate Calculator'!$E$35</f>
        <v>0.44</v>
      </c>
      <c r="K8" s="8">
        <f>'[6]Rate Calculator'!$J$35</f>
        <v>0</v>
      </c>
    </row>
    <row r="9" spans="2:11" x14ac:dyDescent="0.25">
      <c r="B9">
        <v>5</v>
      </c>
      <c r="C9" t="s">
        <v>327</v>
      </c>
      <c r="D9" s="8">
        <f>'[7]Rate Calculator'!$E$32</f>
        <v>3.665</v>
      </c>
      <c r="E9" s="8">
        <f>'[7]Rate Calculator'!$J$32</f>
        <v>28.193000000000001</v>
      </c>
      <c r="F9" s="8">
        <f>'[7]Rate Calculator'!$E$33</f>
        <v>0.1</v>
      </c>
      <c r="G9" s="8">
        <f>'[7]Rate Calculator'!$J$33</f>
        <v>0.54800000000000004</v>
      </c>
      <c r="H9" s="8">
        <f>'[7]Rate Calculator'!$E$34</f>
        <v>0.67</v>
      </c>
      <c r="I9" s="8">
        <f>'[7]Rate Calculator'!$J$34</f>
        <v>19.68</v>
      </c>
      <c r="J9" s="8">
        <f>'[7]Rate Calculator'!$E$35</f>
        <v>5.47</v>
      </c>
      <c r="K9" s="8">
        <f>'[7]Rate Calculator'!$J$35</f>
        <v>1.43</v>
      </c>
    </row>
    <row r="13" spans="2:11" x14ac:dyDescent="0.25">
      <c r="C13" t="s">
        <v>336</v>
      </c>
      <c r="D13" s="10" t="s">
        <v>341</v>
      </c>
      <c r="E13" s="10"/>
      <c r="F13" s="10" t="s">
        <v>342</v>
      </c>
      <c r="G13" s="10"/>
      <c r="H13" s="10" t="s">
        <v>343</v>
      </c>
      <c r="I13" s="10"/>
      <c r="J13" s="10" t="s">
        <v>344</v>
      </c>
      <c r="K13" s="10"/>
    </row>
    <row r="14" spans="2:11" x14ac:dyDescent="0.25">
      <c r="C14" t="s">
        <v>334</v>
      </c>
      <c r="D14" t="s">
        <v>345</v>
      </c>
      <c r="E14" t="s">
        <v>346</v>
      </c>
      <c r="F14" t="s">
        <v>345</v>
      </c>
      <c r="G14" t="s">
        <v>346</v>
      </c>
      <c r="H14" t="s">
        <v>345</v>
      </c>
      <c r="I14" t="s">
        <v>346</v>
      </c>
      <c r="J14" t="s">
        <v>345</v>
      </c>
      <c r="K14" t="s">
        <v>346</v>
      </c>
    </row>
    <row r="15" spans="2:11" x14ac:dyDescent="0.25">
      <c r="C15" t="s">
        <v>335</v>
      </c>
      <c r="D15" s="8">
        <f>'[8]Rate Calculator'!$E$30</f>
        <v>1.9279999999999999</v>
      </c>
      <c r="E15" s="8">
        <f>'[8]Rate Calculator'!$J$30</f>
        <v>44.5</v>
      </c>
      <c r="F15" s="8">
        <f>'[8]Rate Calculator'!$E$31</f>
        <v>0.32800000000000001</v>
      </c>
      <c r="G15" s="8">
        <f>'[8]Rate Calculator'!$J$31</f>
        <v>1.88</v>
      </c>
      <c r="H15" s="8">
        <f>'[8]Rate Calculator'!$E$32</f>
        <v>0.77</v>
      </c>
      <c r="I15" s="8">
        <f>'[8]Rate Calculator'!$J$32</f>
        <v>10.38</v>
      </c>
      <c r="J15" s="8">
        <f>'[8]Rate Calculator'!$E$33</f>
        <v>2.5</v>
      </c>
      <c r="K15" s="8">
        <f>'[8]Rate Calculator'!$J$33</f>
        <v>4.29</v>
      </c>
    </row>
    <row r="18" spans="3:11" x14ac:dyDescent="0.25">
      <c r="D18" s="10" t="s">
        <v>341</v>
      </c>
      <c r="E18" s="10"/>
      <c r="F18" s="10" t="s">
        <v>342</v>
      </c>
      <c r="G18" s="10"/>
      <c r="H18" s="10" t="s">
        <v>343</v>
      </c>
      <c r="I18" s="10"/>
      <c r="J18" s="10" t="s">
        <v>344</v>
      </c>
      <c r="K18" s="10"/>
    </row>
    <row r="19" spans="3:11" x14ac:dyDescent="0.25">
      <c r="C19" t="s">
        <v>347</v>
      </c>
      <c r="D19" t="s">
        <v>345</v>
      </c>
      <c r="E19" t="s">
        <v>346</v>
      </c>
      <c r="F19" t="s">
        <v>345</v>
      </c>
      <c r="G19" t="s">
        <v>346</v>
      </c>
      <c r="H19" t="s">
        <v>345</v>
      </c>
      <c r="I19" t="s">
        <v>346</v>
      </c>
      <c r="J19" t="s">
        <v>345</v>
      </c>
      <c r="K19" t="s">
        <v>346</v>
      </c>
    </row>
    <row r="20" spans="3:11" x14ac:dyDescent="0.25">
      <c r="C20" t="s">
        <v>335</v>
      </c>
      <c r="D20" s="8">
        <f>'[9]Rate Calculator'!$E$30</f>
        <v>4.524</v>
      </c>
      <c r="E20" s="8">
        <f>'[9]Rate Calculator'!$J$30</f>
        <v>66.748999999999995</v>
      </c>
      <c r="F20" s="8">
        <f>'[9]Rate Calculator'!$E$31</f>
        <v>0.44</v>
      </c>
      <c r="G20" s="8">
        <f>'[9]Rate Calculator'!$J$31</f>
        <v>2.605</v>
      </c>
      <c r="H20" s="8">
        <f>'[9]Rate Calculator'!$E$32</f>
        <v>0.94</v>
      </c>
      <c r="I20" s="8">
        <f>'[9]Rate Calculator'!$J$32</f>
        <v>11.95</v>
      </c>
      <c r="J20" s="8">
        <f>'[9]Rate Calculator'!$E$33</f>
        <v>4.8099999999999996</v>
      </c>
      <c r="K20" s="8">
        <f>'[9]Rate Calculator'!$J$33</f>
        <v>5.59</v>
      </c>
    </row>
  </sheetData>
  <mergeCells count="12">
    <mergeCell ref="D18:E18"/>
    <mergeCell ref="F18:G18"/>
    <mergeCell ref="H18:I18"/>
    <mergeCell ref="J18:K18"/>
    <mergeCell ref="D3:E3"/>
    <mergeCell ref="F3:G3"/>
    <mergeCell ref="H3:I3"/>
    <mergeCell ref="J3:K3"/>
    <mergeCell ref="D13:E13"/>
    <mergeCell ref="F13:G13"/>
    <mergeCell ref="H13:I13"/>
    <mergeCell ref="J13:K13"/>
  </mergeCells>
  <conditionalFormatting sqref="D5:D9">
    <cfRule type="cellIs" dxfId="15" priority="14" operator="greaterThan">
      <formula>F5</formula>
    </cfRule>
  </conditionalFormatting>
  <conditionalFormatting sqref="E5:E9">
    <cfRule type="cellIs" dxfId="14" priority="13" operator="greaterThan">
      <formula>G5</formula>
    </cfRule>
  </conditionalFormatting>
  <conditionalFormatting sqref="D5:D9">
    <cfRule type="cellIs" dxfId="13" priority="12" operator="greaterThan">
      <formula>H5</formula>
    </cfRule>
  </conditionalFormatting>
  <conditionalFormatting sqref="E5:E9">
    <cfRule type="cellIs" dxfId="12" priority="11" operator="greaterThan">
      <formula>G5</formula>
    </cfRule>
  </conditionalFormatting>
  <conditionalFormatting sqref="J5:K9">
    <cfRule type="cellIs" dxfId="11" priority="10" operator="greaterThan">
      <formula>1</formula>
    </cfRule>
  </conditionalFormatting>
  <conditionalFormatting sqref="D15">
    <cfRule type="cellIs" dxfId="10" priority="9" operator="greaterThan">
      <formula>F15</formula>
    </cfRule>
  </conditionalFormatting>
  <conditionalFormatting sqref="E15">
    <cfRule type="cellIs" dxfId="9" priority="8" operator="greaterThan">
      <formula>G15</formula>
    </cfRule>
  </conditionalFormatting>
  <conditionalFormatting sqref="D15">
    <cfRule type="cellIs" dxfId="8" priority="7" operator="greaterThan">
      <formula>H15</formula>
    </cfRule>
  </conditionalFormatting>
  <conditionalFormatting sqref="E15">
    <cfRule type="cellIs" dxfId="7" priority="6" operator="greaterThan">
      <formula>G15</formula>
    </cfRule>
  </conditionalFormatting>
  <conditionalFormatting sqref="J15:K15">
    <cfRule type="cellIs" dxfId="6" priority="5" operator="greaterThan">
      <formula>1</formula>
    </cfRule>
  </conditionalFormatting>
  <conditionalFormatting sqref="D20">
    <cfRule type="cellIs" dxfId="5" priority="4" operator="greaterThan">
      <formula>$H$20</formula>
    </cfRule>
  </conditionalFormatting>
  <conditionalFormatting sqref="E20">
    <cfRule type="cellIs" dxfId="4" priority="3" operator="greaterThan">
      <formula>$I$20</formula>
    </cfRule>
  </conditionalFormatting>
  <conditionalFormatting sqref="J20">
    <cfRule type="cellIs" dxfId="3" priority="2" operator="greaterThan">
      <formula>1</formula>
    </cfRule>
  </conditionalFormatting>
  <conditionalFormatting sqref="K20">
    <cfRule type="cellIs" dxfId="2" priority="1"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FA92-2D9D-466E-B22F-2DCC3DF759F6}">
  <sheetPr>
    <tabColor rgb="FFFFFF00"/>
  </sheetPr>
  <dimension ref="A1:DD117"/>
  <sheetViews>
    <sheetView zoomScale="85" zoomScaleNormal="85" workbookViewId="0">
      <selection sqref="A1:XFD1048576"/>
    </sheetView>
  </sheetViews>
  <sheetFormatPr defaultRowHeight="15" customHeight="1" x14ac:dyDescent="0.25"/>
  <cols>
    <col min="1" max="1" width="3.140625" bestFit="1" customWidth="1"/>
    <col min="2" max="2" width="11.5703125" bestFit="1" customWidth="1"/>
    <col min="3" max="4" width="12.140625" bestFit="1" customWidth="1"/>
    <col min="5" max="5" width="9.5703125" bestFit="1" customWidth="1"/>
    <col min="6" max="6" width="16.5703125" bestFit="1" customWidth="1"/>
    <col min="7" max="7" width="11.140625" bestFit="1" customWidth="1"/>
    <col min="8" max="8" width="17.42578125" bestFit="1" customWidth="1"/>
    <col min="9" max="9" width="25.140625" bestFit="1" customWidth="1"/>
    <col min="10" max="10" width="27.7109375" bestFit="1" customWidth="1"/>
    <col min="11" max="11" width="29.42578125" bestFit="1" customWidth="1"/>
    <col min="12" max="12" width="9.85546875" bestFit="1" customWidth="1"/>
    <col min="13" max="13" width="18.85546875" bestFit="1" customWidth="1"/>
    <col min="14" max="14" width="14.85546875" bestFit="1" customWidth="1"/>
    <col min="15" max="15" width="11.42578125" bestFit="1" customWidth="1"/>
    <col min="16" max="16" width="12.28515625" bestFit="1" customWidth="1"/>
    <col min="17" max="17" width="19.140625" bestFit="1" customWidth="1"/>
    <col min="18" max="18" width="13.140625" bestFit="1" customWidth="1"/>
    <col min="19" max="19" width="17.5703125" bestFit="1" customWidth="1"/>
    <col min="20" max="20" width="21.42578125" style="1" bestFit="1" customWidth="1"/>
    <col min="21" max="21" width="14.7109375" bestFit="1" customWidth="1"/>
    <col min="22" max="22" width="19.5703125" bestFit="1" customWidth="1"/>
    <col min="23" max="23" width="21" bestFit="1" customWidth="1"/>
    <col min="24" max="24" width="20.42578125" bestFit="1" customWidth="1"/>
    <col min="25" max="25" width="25.28515625" bestFit="1" customWidth="1"/>
    <col min="26" max="26" width="16.5703125" style="1" bestFit="1" customWidth="1"/>
    <col min="27" max="27" width="18" bestFit="1" customWidth="1"/>
    <col min="28" max="28" width="20.5703125" bestFit="1" customWidth="1"/>
    <col min="29" max="29" width="14.42578125" style="1" bestFit="1" customWidth="1"/>
    <col min="30" max="30" width="15.7109375" bestFit="1" customWidth="1"/>
    <col min="31" max="31" width="16.85546875" bestFit="1" customWidth="1"/>
    <col min="32" max="32" width="20.42578125" bestFit="1" customWidth="1"/>
    <col min="33" max="33" width="19.140625" bestFit="1" customWidth="1"/>
    <col min="34" max="34" width="11.28515625" style="1" bestFit="1" customWidth="1"/>
    <col min="35" max="35" width="11.85546875" bestFit="1" customWidth="1"/>
    <col min="36" max="36" width="14.7109375" bestFit="1" customWidth="1"/>
    <col min="37" max="37" width="13.140625" bestFit="1" customWidth="1"/>
    <col min="38" max="38" width="23" bestFit="1" customWidth="1"/>
    <col min="39" max="39" width="7" bestFit="1" customWidth="1"/>
    <col min="40" max="40" width="6.5703125" bestFit="1" customWidth="1"/>
    <col min="41" max="41" width="22.28515625" bestFit="1" customWidth="1"/>
    <col min="42" max="43" width="19.42578125" bestFit="1" customWidth="1"/>
    <col min="44" max="44" width="27.5703125" bestFit="1" customWidth="1"/>
    <col min="45" max="45" width="26.5703125" bestFit="1" customWidth="1"/>
    <col min="46" max="46" width="15.7109375" bestFit="1" customWidth="1"/>
    <col min="47" max="47" width="25.7109375" bestFit="1" customWidth="1"/>
    <col min="48" max="48" width="13.85546875" bestFit="1" customWidth="1"/>
    <col min="49" max="49" width="14.140625" bestFit="1" customWidth="1"/>
    <col min="50" max="50" width="9.5703125" bestFit="1" customWidth="1"/>
    <col min="51" max="51" width="11.85546875" bestFit="1" customWidth="1"/>
    <col min="52" max="52" width="14.7109375" bestFit="1" customWidth="1"/>
    <col min="53" max="53" width="13.140625" bestFit="1" customWidth="1"/>
    <col min="54" max="54" width="23" bestFit="1" customWidth="1"/>
    <col min="55" max="55" width="7" bestFit="1" customWidth="1"/>
    <col min="56" max="56" width="6.5703125" bestFit="1" customWidth="1"/>
    <col min="57" max="57" width="22.28515625" bestFit="1" customWidth="1"/>
    <col min="58" max="59" width="19.42578125" bestFit="1" customWidth="1"/>
    <col min="60" max="60" width="27.5703125" bestFit="1" customWidth="1"/>
    <col min="61" max="61" width="26.5703125" bestFit="1" customWidth="1"/>
    <col min="62" max="62" width="15.7109375" bestFit="1" customWidth="1"/>
    <col min="63" max="63" width="25.7109375" bestFit="1" customWidth="1"/>
    <col min="64" max="64" width="13.85546875" bestFit="1" customWidth="1"/>
    <col min="65" max="65" width="14.140625" bestFit="1" customWidth="1"/>
    <col min="66" max="66" width="9.5703125" bestFit="1" customWidth="1"/>
    <col min="67" max="67" width="11.85546875" bestFit="1" customWidth="1"/>
    <col min="68" max="68" width="14.7109375" bestFit="1" customWidth="1"/>
    <col min="69" max="69" width="13.140625" bestFit="1" customWidth="1"/>
    <col min="70" max="70" width="23" bestFit="1" customWidth="1"/>
    <col min="71" max="71" width="7" bestFit="1" customWidth="1"/>
    <col min="72" max="72" width="6.5703125" bestFit="1" customWidth="1"/>
    <col min="73" max="73" width="22.28515625" bestFit="1" customWidth="1"/>
    <col min="74" max="75" width="19.42578125" bestFit="1" customWidth="1"/>
    <col min="76" max="76" width="27.5703125" bestFit="1" customWidth="1"/>
    <col min="77" max="77" width="26.5703125" bestFit="1" customWidth="1"/>
    <col min="78" max="78" width="15.7109375" bestFit="1" customWidth="1"/>
    <col min="79" max="79" width="25.7109375" bestFit="1" customWidth="1"/>
    <col min="80" max="80" width="13.85546875" bestFit="1" customWidth="1"/>
    <col min="81" max="81" width="14.140625" bestFit="1" customWidth="1"/>
    <col min="82" max="82" width="9.5703125" bestFit="1" customWidth="1"/>
    <col min="83" max="83" width="11.85546875" bestFit="1" customWidth="1"/>
    <col min="84" max="84" width="14.7109375" bestFit="1" customWidth="1"/>
    <col min="85" max="85" width="13.140625" bestFit="1" customWidth="1"/>
    <col min="86" max="86" width="23" bestFit="1" customWidth="1"/>
    <col min="87" max="87" width="7" bestFit="1" customWidth="1"/>
    <col min="88" max="88" width="6.5703125" bestFit="1" customWidth="1"/>
    <col min="89" max="89" width="22.28515625" bestFit="1" customWidth="1"/>
    <col min="90" max="91" width="19.42578125" bestFit="1" customWidth="1"/>
    <col min="92" max="92" width="27.5703125" bestFit="1" customWidth="1"/>
    <col min="93" max="93" width="26.5703125" bestFit="1" customWidth="1"/>
    <col min="94" max="94" width="15.7109375" bestFit="1" customWidth="1"/>
    <col min="95" max="95" width="25.7109375" bestFit="1" customWidth="1"/>
    <col min="96" max="96" width="13.85546875" bestFit="1" customWidth="1"/>
    <col min="97" max="97" width="14.140625" bestFit="1" customWidth="1"/>
    <col min="98" max="98" width="9.5703125" bestFit="1" customWidth="1"/>
    <col min="99" max="101" width="12.28515625" bestFit="1" customWidth="1"/>
    <col min="102" max="102" width="12.85546875" bestFit="1" customWidth="1"/>
    <col min="103" max="103" width="18.140625" bestFit="1" customWidth="1"/>
    <col min="104" max="104" width="9.42578125" bestFit="1" customWidth="1"/>
    <col min="105" max="105" width="11.42578125" bestFit="1" customWidth="1"/>
    <col min="106" max="106" width="12.28515625" bestFit="1" customWidth="1"/>
    <col min="107" max="107" width="11.7109375" bestFit="1" customWidth="1"/>
    <col min="108" max="108" width="255.7109375" bestFit="1" customWidth="1"/>
  </cols>
  <sheetData>
    <row r="1" spans="1:108" ht="15" customHeight="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s="1" t="s">
        <v>19</v>
      </c>
      <c r="U1" t="s">
        <v>20</v>
      </c>
      <c r="V1" t="s">
        <v>21</v>
      </c>
      <c r="W1" t="s">
        <v>22</v>
      </c>
      <c r="X1" t="s">
        <v>23</v>
      </c>
      <c r="Y1" t="s">
        <v>24</v>
      </c>
      <c r="Z1" s="1" t="s">
        <v>25</v>
      </c>
      <c r="AA1" t="s">
        <v>26</v>
      </c>
      <c r="AB1" t="s">
        <v>27</v>
      </c>
      <c r="AC1" s="1" t="s">
        <v>28</v>
      </c>
      <c r="AD1" t="s">
        <v>29</v>
      </c>
      <c r="AE1" t="s">
        <v>30</v>
      </c>
      <c r="AF1" t="s">
        <v>31</v>
      </c>
      <c r="AG1" t="s">
        <v>32</v>
      </c>
      <c r="AH1" s="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row>
    <row r="2" spans="1:108" ht="15" customHeight="1" x14ac:dyDescent="0.25">
      <c r="A2">
        <v>1</v>
      </c>
      <c r="B2">
        <v>726093</v>
      </c>
      <c r="C2" t="s">
        <v>108</v>
      </c>
      <c r="D2">
        <v>25</v>
      </c>
      <c r="E2">
        <v>2.117</v>
      </c>
      <c r="F2" t="s">
        <v>109</v>
      </c>
      <c r="H2" t="s">
        <v>110</v>
      </c>
      <c r="I2" t="s">
        <v>111</v>
      </c>
      <c r="J2" t="s">
        <v>112</v>
      </c>
      <c r="L2">
        <v>19507028</v>
      </c>
      <c r="M2">
        <v>191550288</v>
      </c>
      <c r="N2" s="2">
        <v>44718</v>
      </c>
      <c r="O2">
        <v>4</v>
      </c>
      <c r="P2">
        <v>2019</v>
      </c>
      <c r="Q2" t="s">
        <v>113</v>
      </c>
      <c r="R2">
        <v>16</v>
      </c>
      <c r="S2" t="s">
        <v>114</v>
      </c>
      <c r="T2" t="s">
        <v>115</v>
      </c>
      <c r="U2">
        <v>0</v>
      </c>
      <c r="V2">
        <v>2</v>
      </c>
      <c r="W2" t="s">
        <v>116</v>
      </c>
      <c r="X2" t="s">
        <v>117</v>
      </c>
      <c r="Y2" t="s">
        <v>118</v>
      </c>
      <c r="Z2" t="s">
        <v>119</v>
      </c>
      <c r="AA2" t="s">
        <v>120</v>
      </c>
      <c r="AC2" t="s">
        <v>121</v>
      </c>
      <c r="AD2" t="s">
        <v>122</v>
      </c>
      <c r="AE2" t="s">
        <v>123</v>
      </c>
      <c r="AG2" t="s">
        <v>124</v>
      </c>
      <c r="AH2" t="s">
        <v>125</v>
      </c>
      <c r="AI2" t="s">
        <v>126</v>
      </c>
      <c r="AJ2" t="s">
        <v>127</v>
      </c>
      <c r="AK2" t="s">
        <v>128</v>
      </c>
      <c r="AL2" t="s">
        <v>129</v>
      </c>
      <c r="AM2">
        <v>19</v>
      </c>
      <c r="AN2" t="s">
        <v>130</v>
      </c>
      <c r="AO2" t="s">
        <v>131</v>
      </c>
      <c r="AP2" t="s">
        <v>132</v>
      </c>
      <c r="AT2" t="s">
        <v>133</v>
      </c>
      <c r="AU2" t="s">
        <v>134</v>
      </c>
      <c r="AV2">
        <v>55</v>
      </c>
      <c r="AW2" t="s">
        <v>135</v>
      </c>
      <c r="AX2" t="s">
        <v>136</v>
      </c>
      <c r="AY2" t="s">
        <v>126</v>
      </c>
      <c r="AZ2" t="s">
        <v>127</v>
      </c>
      <c r="BA2" t="s">
        <v>128</v>
      </c>
      <c r="BB2" t="s">
        <v>137</v>
      </c>
      <c r="BC2">
        <v>33</v>
      </c>
      <c r="BD2" t="s">
        <v>130</v>
      </c>
      <c r="BE2" t="s">
        <v>131</v>
      </c>
      <c r="BF2" t="s">
        <v>138</v>
      </c>
      <c r="BJ2" t="s">
        <v>133</v>
      </c>
      <c r="BK2" t="s">
        <v>134</v>
      </c>
      <c r="BL2">
        <v>55</v>
      </c>
      <c r="BM2" t="s">
        <v>135</v>
      </c>
      <c r="BN2" t="s">
        <v>136</v>
      </c>
      <c r="CU2">
        <v>439202.80420000001</v>
      </c>
      <c r="CV2">
        <v>4943524.3859999999</v>
      </c>
      <c r="CW2">
        <v>44.642513649999998</v>
      </c>
      <c r="CX2">
        <v>-93.766643529999996</v>
      </c>
      <c r="CY2" s="3">
        <v>43620.677777777775</v>
      </c>
      <c r="CZ2" t="s">
        <v>139</v>
      </c>
      <c r="DA2" t="s">
        <v>140</v>
      </c>
      <c r="DB2" t="s">
        <v>141</v>
      </c>
      <c r="DC2" t="s">
        <v>142</v>
      </c>
      <c r="DD2" s="4" t="s">
        <v>143</v>
      </c>
    </row>
    <row r="3" spans="1:108" ht="15" customHeight="1" x14ac:dyDescent="0.25">
      <c r="A3">
        <v>1</v>
      </c>
      <c r="B3">
        <v>701972</v>
      </c>
      <c r="C3" t="s">
        <v>108</v>
      </c>
      <c r="D3">
        <v>25</v>
      </c>
      <c r="E3">
        <v>2.1219999999999999</v>
      </c>
      <c r="F3" t="s">
        <v>109</v>
      </c>
      <c r="H3" t="s">
        <v>110</v>
      </c>
      <c r="I3" t="s">
        <v>111</v>
      </c>
      <c r="J3" t="s">
        <v>112</v>
      </c>
      <c r="L3">
        <v>19504794</v>
      </c>
      <c r="M3">
        <v>190960023</v>
      </c>
      <c r="N3" s="2">
        <v>44655</v>
      </c>
      <c r="O3">
        <v>6</v>
      </c>
      <c r="P3">
        <v>2019</v>
      </c>
      <c r="Q3" t="s">
        <v>144</v>
      </c>
      <c r="R3">
        <v>6</v>
      </c>
      <c r="S3" t="s">
        <v>145</v>
      </c>
      <c r="T3" t="s">
        <v>146</v>
      </c>
      <c r="U3">
        <v>0</v>
      </c>
      <c r="V3">
        <v>2</v>
      </c>
      <c r="W3" t="s">
        <v>147</v>
      </c>
      <c r="X3" t="s">
        <v>117</v>
      </c>
      <c r="Y3" t="s">
        <v>118</v>
      </c>
      <c r="Z3" t="s">
        <v>119</v>
      </c>
      <c r="AA3" t="s">
        <v>148</v>
      </c>
      <c r="AC3" t="s">
        <v>121</v>
      </c>
      <c r="AD3" t="s">
        <v>122</v>
      </c>
      <c r="AE3" t="s">
        <v>123</v>
      </c>
      <c r="AG3" t="s">
        <v>124</v>
      </c>
      <c r="AH3" t="s">
        <v>147</v>
      </c>
      <c r="AI3" t="s">
        <v>126</v>
      </c>
      <c r="AJ3" t="s">
        <v>149</v>
      </c>
      <c r="AK3" t="s">
        <v>150</v>
      </c>
      <c r="AL3" t="s">
        <v>129</v>
      </c>
      <c r="AM3">
        <v>49</v>
      </c>
      <c r="AN3" t="s">
        <v>151</v>
      </c>
      <c r="AO3" t="s">
        <v>152</v>
      </c>
      <c r="AP3" t="s">
        <v>153</v>
      </c>
      <c r="AT3" t="s">
        <v>133</v>
      </c>
      <c r="AU3" t="s">
        <v>154</v>
      </c>
      <c r="AV3">
        <v>55</v>
      </c>
      <c r="AW3" t="s">
        <v>135</v>
      </c>
      <c r="AX3" t="s">
        <v>155</v>
      </c>
      <c r="AY3" t="s">
        <v>126</v>
      </c>
      <c r="AZ3" t="s">
        <v>149</v>
      </c>
      <c r="BA3" t="s">
        <v>150</v>
      </c>
      <c r="BB3" t="s">
        <v>129</v>
      </c>
      <c r="BC3">
        <v>70</v>
      </c>
      <c r="BD3" t="s">
        <v>130</v>
      </c>
      <c r="BE3" t="s">
        <v>131</v>
      </c>
      <c r="BF3" t="s">
        <v>138</v>
      </c>
      <c r="BJ3" t="s">
        <v>133</v>
      </c>
      <c r="BK3" t="s">
        <v>134</v>
      </c>
      <c r="BL3">
        <v>55</v>
      </c>
      <c r="BM3" t="s">
        <v>156</v>
      </c>
      <c r="BN3" t="s">
        <v>157</v>
      </c>
      <c r="CU3">
        <v>439202.04960000003</v>
      </c>
      <c r="CV3">
        <v>4943531.9304</v>
      </c>
      <c r="CW3">
        <v>44.642581489999998</v>
      </c>
      <c r="CX3">
        <v>-93.766653939999998</v>
      </c>
      <c r="CY3" s="3">
        <v>43561.28125</v>
      </c>
      <c r="CZ3" t="s">
        <v>139</v>
      </c>
      <c r="DA3" t="s">
        <v>140</v>
      </c>
      <c r="DB3" t="s">
        <v>141</v>
      </c>
      <c r="DC3" t="s">
        <v>142</v>
      </c>
      <c r="DD3" s="4" t="s">
        <v>158</v>
      </c>
    </row>
    <row r="4" spans="1:108" ht="15" customHeight="1" x14ac:dyDescent="0.25">
      <c r="A4">
        <v>1</v>
      </c>
      <c r="B4">
        <v>590745</v>
      </c>
      <c r="C4" t="s">
        <v>108</v>
      </c>
      <c r="D4">
        <v>25</v>
      </c>
      <c r="E4">
        <v>2.1389999999999998</v>
      </c>
      <c r="F4" t="s">
        <v>109</v>
      </c>
      <c r="H4" t="s">
        <v>110</v>
      </c>
      <c r="I4" t="s">
        <v>111</v>
      </c>
      <c r="J4" t="s">
        <v>112</v>
      </c>
      <c r="L4">
        <v>18505027</v>
      </c>
      <c r="M4">
        <v>181040040</v>
      </c>
      <c r="N4" s="2">
        <v>44655</v>
      </c>
      <c r="O4">
        <v>14</v>
      </c>
      <c r="P4">
        <v>2018</v>
      </c>
      <c r="Q4" t="s">
        <v>144</v>
      </c>
      <c r="R4">
        <v>7</v>
      </c>
      <c r="S4" t="s">
        <v>159</v>
      </c>
      <c r="T4" t="s">
        <v>115</v>
      </c>
      <c r="U4">
        <v>0</v>
      </c>
      <c r="V4">
        <v>1</v>
      </c>
      <c r="X4" t="s">
        <v>160</v>
      </c>
      <c r="Y4" t="s">
        <v>161</v>
      </c>
      <c r="Z4" t="s">
        <v>119</v>
      </c>
      <c r="AA4" t="s">
        <v>162</v>
      </c>
      <c r="AC4" t="s">
        <v>162</v>
      </c>
      <c r="AD4" t="s">
        <v>122</v>
      </c>
      <c r="AE4" t="s">
        <v>123</v>
      </c>
      <c r="AG4" t="s">
        <v>124</v>
      </c>
      <c r="AH4" t="s">
        <v>163</v>
      </c>
      <c r="AI4" t="s">
        <v>126</v>
      </c>
      <c r="AJ4" t="s">
        <v>164</v>
      </c>
      <c r="AK4" t="s">
        <v>150</v>
      </c>
      <c r="AL4" t="s">
        <v>129</v>
      </c>
      <c r="AM4">
        <v>50</v>
      </c>
      <c r="AN4" t="s">
        <v>130</v>
      </c>
      <c r="AO4" t="s">
        <v>131</v>
      </c>
      <c r="AP4" t="s">
        <v>138</v>
      </c>
      <c r="AT4" t="s">
        <v>133</v>
      </c>
      <c r="AU4" t="s">
        <v>134</v>
      </c>
      <c r="AV4">
        <v>55</v>
      </c>
      <c r="AW4" t="s">
        <v>165</v>
      </c>
      <c r="AX4" t="s">
        <v>136</v>
      </c>
      <c r="CU4">
        <v>439198.25199999998</v>
      </c>
      <c r="CV4">
        <v>4943558.7237</v>
      </c>
      <c r="CW4">
        <v>44.642822359999997</v>
      </c>
      <c r="CX4">
        <v>-93.766705000000002</v>
      </c>
      <c r="CY4" s="3">
        <v>43204.299305555556</v>
      </c>
      <c r="CZ4" t="s">
        <v>139</v>
      </c>
      <c r="DA4" t="s">
        <v>140</v>
      </c>
      <c r="DB4" t="s">
        <v>141</v>
      </c>
      <c r="DC4" t="s">
        <v>142</v>
      </c>
      <c r="DD4" t="s">
        <v>166</v>
      </c>
    </row>
    <row r="5" spans="1:108" ht="15" customHeight="1" x14ac:dyDescent="0.25">
      <c r="A5">
        <v>1</v>
      </c>
      <c r="B5">
        <v>605495</v>
      </c>
      <c r="C5" t="s">
        <v>108</v>
      </c>
      <c r="D5">
        <v>25</v>
      </c>
      <c r="E5">
        <v>2.1379999999999999</v>
      </c>
      <c r="F5" t="s">
        <v>109</v>
      </c>
      <c r="H5" t="s">
        <v>110</v>
      </c>
      <c r="I5" t="s">
        <v>111</v>
      </c>
      <c r="J5" t="s">
        <v>112</v>
      </c>
      <c r="L5">
        <v>18507593</v>
      </c>
      <c r="M5">
        <v>181700152</v>
      </c>
      <c r="N5" s="2">
        <v>44718</v>
      </c>
      <c r="O5">
        <v>19</v>
      </c>
      <c r="P5">
        <v>2018</v>
      </c>
      <c r="Q5" t="s">
        <v>113</v>
      </c>
      <c r="R5">
        <v>17</v>
      </c>
      <c r="T5" t="s">
        <v>115</v>
      </c>
      <c r="U5">
        <v>0</v>
      </c>
      <c r="V5">
        <v>2</v>
      </c>
      <c r="W5" t="s">
        <v>147</v>
      </c>
      <c r="X5" t="s">
        <v>117</v>
      </c>
      <c r="Y5" t="s">
        <v>118</v>
      </c>
      <c r="Z5" t="s">
        <v>119</v>
      </c>
      <c r="AA5" t="s">
        <v>148</v>
      </c>
      <c r="AC5" t="s">
        <v>121</v>
      </c>
      <c r="AD5" t="s">
        <v>122</v>
      </c>
      <c r="AE5" t="s">
        <v>123</v>
      </c>
      <c r="AG5" t="s">
        <v>124</v>
      </c>
      <c r="AH5" t="s">
        <v>147</v>
      </c>
      <c r="AI5" t="s">
        <v>126</v>
      </c>
      <c r="AJ5" t="s">
        <v>164</v>
      </c>
      <c r="AK5" t="s">
        <v>150</v>
      </c>
      <c r="AL5" t="s">
        <v>129</v>
      </c>
      <c r="AM5">
        <v>43</v>
      </c>
      <c r="AN5" t="s">
        <v>130</v>
      </c>
      <c r="AO5" t="s">
        <v>131</v>
      </c>
      <c r="AP5" t="s">
        <v>153</v>
      </c>
      <c r="AT5" t="s">
        <v>133</v>
      </c>
      <c r="AU5" t="s">
        <v>154</v>
      </c>
      <c r="AV5">
        <v>55</v>
      </c>
      <c r="AW5" t="s">
        <v>135</v>
      </c>
      <c r="AX5" t="s">
        <v>136</v>
      </c>
      <c r="AY5" t="s">
        <v>126</v>
      </c>
      <c r="AZ5" t="s">
        <v>164</v>
      </c>
      <c r="BA5" t="s">
        <v>128</v>
      </c>
      <c r="BB5" t="s">
        <v>129</v>
      </c>
      <c r="BC5">
        <v>35</v>
      </c>
      <c r="BD5" t="s">
        <v>130</v>
      </c>
      <c r="BE5" t="s">
        <v>131</v>
      </c>
      <c r="BF5" t="s">
        <v>138</v>
      </c>
      <c r="BJ5" t="s">
        <v>133</v>
      </c>
      <c r="BK5" t="s">
        <v>134</v>
      </c>
      <c r="BL5">
        <v>55</v>
      </c>
      <c r="BM5" t="s">
        <v>135</v>
      </c>
      <c r="BN5" t="s">
        <v>136</v>
      </c>
      <c r="CU5">
        <v>439198.39110000001</v>
      </c>
      <c r="CV5">
        <v>4943557.9691000003</v>
      </c>
      <c r="CW5">
        <v>44.642815579999997</v>
      </c>
      <c r="CX5">
        <v>-93.766703160000006</v>
      </c>
      <c r="CY5" s="3">
        <v>43270.722222222219</v>
      </c>
      <c r="CZ5" t="s">
        <v>139</v>
      </c>
      <c r="DA5" t="s">
        <v>140</v>
      </c>
      <c r="DB5" t="s">
        <v>141</v>
      </c>
      <c r="DC5" t="s">
        <v>142</v>
      </c>
      <c r="DD5" t="s">
        <v>167</v>
      </c>
    </row>
    <row r="6" spans="1:108" ht="15" customHeight="1" x14ac:dyDescent="0.25">
      <c r="A6">
        <v>1</v>
      </c>
      <c r="B6">
        <v>601962</v>
      </c>
      <c r="C6" t="s">
        <v>108</v>
      </c>
      <c r="D6">
        <v>25</v>
      </c>
      <c r="E6">
        <v>2.149</v>
      </c>
      <c r="F6" t="s">
        <v>109</v>
      </c>
      <c r="H6" t="s">
        <v>110</v>
      </c>
      <c r="I6" t="s">
        <v>111</v>
      </c>
      <c r="J6" t="s">
        <v>112</v>
      </c>
      <c r="L6">
        <v>18506906</v>
      </c>
      <c r="M6">
        <v>181520305</v>
      </c>
      <c r="N6" s="2">
        <v>44718</v>
      </c>
      <c r="O6">
        <v>1</v>
      </c>
      <c r="P6">
        <v>2018</v>
      </c>
      <c r="Q6" t="s">
        <v>168</v>
      </c>
      <c r="R6">
        <v>14</v>
      </c>
      <c r="S6" t="s">
        <v>169</v>
      </c>
      <c r="T6" t="s">
        <v>170</v>
      </c>
      <c r="U6">
        <v>0</v>
      </c>
      <c r="V6">
        <v>2</v>
      </c>
      <c r="W6" t="s">
        <v>147</v>
      </c>
      <c r="X6" t="s">
        <v>117</v>
      </c>
      <c r="Y6" t="s">
        <v>118</v>
      </c>
      <c r="Z6" t="s">
        <v>119</v>
      </c>
      <c r="AA6" t="s">
        <v>171</v>
      </c>
      <c r="AC6" t="s">
        <v>172</v>
      </c>
      <c r="AD6" t="s">
        <v>122</v>
      </c>
      <c r="AE6" t="s">
        <v>123</v>
      </c>
      <c r="AG6" t="s">
        <v>124</v>
      </c>
      <c r="AH6" t="s">
        <v>147</v>
      </c>
      <c r="AI6" t="s">
        <v>126</v>
      </c>
      <c r="AJ6" t="s">
        <v>127</v>
      </c>
      <c r="AK6" t="s">
        <v>173</v>
      </c>
      <c r="AL6" t="s">
        <v>129</v>
      </c>
      <c r="AM6">
        <v>27</v>
      </c>
      <c r="AN6" t="s">
        <v>130</v>
      </c>
      <c r="AO6" t="s">
        <v>131</v>
      </c>
      <c r="AP6" t="s">
        <v>138</v>
      </c>
      <c r="AT6" t="s">
        <v>174</v>
      </c>
      <c r="AU6" t="s">
        <v>134</v>
      </c>
      <c r="AV6">
        <v>55</v>
      </c>
      <c r="AW6" t="s">
        <v>156</v>
      </c>
      <c r="AX6" t="s">
        <v>175</v>
      </c>
      <c r="AY6" t="s">
        <v>126</v>
      </c>
      <c r="AZ6" t="s">
        <v>164</v>
      </c>
      <c r="BA6" t="s">
        <v>128</v>
      </c>
      <c r="BB6" t="s">
        <v>129</v>
      </c>
      <c r="BC6">
        <v>21</v>
      </c>
      <c r="BD6" t="s">
        <v>151</v>
      </c>
      <c r="BE6" t="s">
        <v>131</v>
      </c>
      <c r="BF6" t="s">
        <v>176</v>
      </c>
      <c r="BJ6" t="s">
        <v>174</v>
      </c>
      <c r="BK6" t="s">
        <v>154</v>
      </c>
      <c r="BL6">
        <v>55</v>
      </c>
      <c r="BM6" t="s">
        <v>135</v>
      </c>
      <c r="BN6" t="s">
        <v>155</v>
      </c>
      <c r="CU6">
        <v>439195.3725</v>
      </c>
      <c r="CV6">
        <v>4943574.3460999997</v>
      </c>
      <c r="CW6">
        <v>44.642962740000002</v>
      </c>
      <c r="CX6">
        <v>-93.766743160000004</v>
      </c>
      <c r="CY6" s="3">
        <v>43252.605555555558</v>
      </c>
      <c r="CZ6" t="s">
        <v>139</v>
      </c>
      <c r="DA6" t="s">
        <v>140</v>
      </c>
      <c r="DB6" t="s">
        <v>141</v>
      </c>
      <c r="DC6" t="s">
        <v>142</v>
      </c>
      <c r="DD6" t="s">
        <v>177</v>
      </c>
    </row>
    <row r="7" spans="1:108" ht="15" customHeight="1" x14ac:dyDescent="0.25">
      <c r="A7">
        <v>1</v>
      </c>
      <c r="B7">
        <v>384422</v>
      </c>
      <c r="C7" t="s">
        <v>108</v>
      </c>
      <c r="D7">
        <v>25</v>
      </c>
      <c r="E7">
        <v>2.149</v>
      </c>
      <c r="F7" t="s">
        <v>109</v>
      </c>
      <c r="H7" t="s">
        <v>110</v>
      </c>
      <c r="I7" t="s">
        <v>111</v>
      </c>
      <c r="J7" t="s">
        <v>112</v>
      </c>
      <c r="L7">
        <v>16511050</v>
      </c>
      <c r="M7">
        <v>162790187</v>
      </c>
      <c r="N7" s="2">
        <v>44844</v>
      </c>
      <c r="O7">
        <v>5</v>
      </c>
      <c r="P7">
        <v>2016</v>
      </c>
      <c r="Q7" t="s">
        <v>178</v>
      </c>
      <c r="R7">
        <v>21</v>
      </c>
      <c r="S7" t="s">
        <v>114</v>
      </c>
      <c r="T7" t="s">
        <v>146</v>
      </c>
      <c r="U7">
        <v>0</v>
      </c>
      <c r="V7">
        <v>2</v>
      </c>
      <c r="W7" t="s">
        <v>147</v>
      </c>
      <c r="X7" t="s">
        <v>117</v>
      </c>
      <c r="Y7" t="s">
        <v>118</v>
      </c>
      <c r="Z7" t="s">
        <v>179</v>
      </c>
      <c r="AA7" t="s">
        <v>171</v>
      </c>
      <c r="AC7" t="s">
        <v>172</v>
      </c>
      <c r="AD7" t="s">
        <v>122</v>
      </c>
      <c r="AE7" t="s">
        <v>123</v>
      </c>
      <c r="AG7" t="s">
        <v>124</v>
      </c>
      <c r="AH7" t="s">
        <v>147</v>
      </c>
      <c r="AI7" t="s">
        <v>126</v>
      </c>
      <c r="AJ7" t="s">
        <v>149</v>
      </c>
      <c r="AK7" t="s">
        <v>128</v>
      </c>
      <c r="AL7" t="s">
        <v>129</v>
      </c>
      <c r="AM7">
        <v>19</v>
      </c>
      <c r="AN7" t="s">
        <v>130</v>
      </c>
      <c r="AO7" t="s">
        <v>131</v>
      </c>
      <c r="AP7" t="s">
        <v>138</v>
      </c>
      <c r="AT7" t="s">
        <v>133</v>
      </c>
      <c r="AU7" t="s">
        <v>134</v>
      </c>
      <c r="AV7">
        <v>55</v>
      </c>
      <c r="AW7" t="s">
        <v>135</v>
      </c>
      <c r="AX7" t="s">
        <v>136</v>
      </c>
      <c r="AY7" t="s">
        <v>126</v>
      </c>
      <c r="AZ7" t="s">
        <v>149</v>
      </c>
      <c r="BA7" t="s">
        <v>150</v>
      </c>
      <c r="BB7" t="s">
        <v>180</v>
      </c>
      <c r="BC7">
        <v>23</v>
      </c>
      <c r="BD7" t="s">
        <v>151</v>
      </c>
      <c r="BE7" t="s">
        <v>131</v>
      </c>
      <c r="BF7" t="s">
        <v>153</v>
      </c>
      <c r="BJ7" t="s">
        <v>133</v>
      </c>
      <c r="BK7" t="s">
        <v>154</v>
      </c>
      <c r="BL7">
        <v>55</v>
      </c>
      <c r="BM7" t="s">
        <v>135</v>
      </c>
      <c r="BN7" t="s">
        <v>157</v>
      </c>
      <c r="CU7">
        <v>439195.22440000001</v>
      </c>
      <c r="CV7">
        <v>4943575.1497999998</v>
      </c>
      <c r="CW7">
        <v>44.642969960000002</v>
      </c>
      <c r="CX7">
        <v>-93.766745119999996</v>
      </c>
      <c r="CY7" s="3">
        <v>42648.902083333334</v>
      </c>
      <c r="CZ7" t="s">
        <v>139</v>
      </c>
      <c r="DA7" t="s">
        <v>140</v>
      </c>
      <c r="DB7" t="s">
        <v>141</v>
      </c>
      <c r="DC7" t="s">
        <v>142</v>
      </c>
      <c r="DD7" t="s">
        <v>181</v>
      </c>
    </row>
    <row r="8" spans="1:108" ht="15" customHeight="1" x14ac:dyDescent="0.25">
      <c r="A8">
        <v>1</v>
      </c>
      <c r="B8">
        <v>752853</v>
      </c>
      <c r="C8" t="s">
        <v>108</v>
      </c>
      <c r="D8">
        <v>25</v>
      </c>
      <c r="E8">
        <v>2.157</v>
      </c>
      <c r="F8" t="s">
        <v>109</v>
      </c>
      <c r="H8" t="s">
        <v>110</v>
      </c>
      <c r="I8" t="s">
        <v>111</v>
      </c>
      <c r="J8" t="s">
        <v>112</v>
      </c>
      <c r="L8">
        <v>19512160</v>
      </c>
      <c r="M8">
        <v>192800128</v>
      </c>
      <c r="N8" s="2">
        <v>44844</v>
      </c>
      <c r="O8">
        <v>7</v>
      </c>
      <c r="P8">
        <v>2019</v>
      </c>
      <c r="Q8" t="s">
        <v>182</v>
      </c>
      <c r="R8">
        <v>18</v>
      </c>
      <c r="S8" t="s">
        <v>145</v>
      </c>
      <c r="T8" t="s">
        <v>170</v>
      </c>
      <c r="U8">
        <v>0</v>
      </c>
      <c r="V8">
        <v>2</v>
      </c>
      <c r="W8" t="s">
        <v>147</v>
      </c>
      <c r="X8" t="s">
        <v>117</v>
      </c>
      <c r="Y8" t="s">
        <v>118</v>
      </c>
      <c r="Z8" t="s">
        <v>179</v>
      </c>
      <c r="AA8" t="s">
        <v>171</v>
      </c>
      <c r="AC8" t="s">
        <v>172</v>
      </c>
      <c r="AD8" t="s">
        <v>122</v>
      </c>
      <c r="AE8" t="s">
        <v>123</v>
      </c>
      <c r="AG8" t="s">
        <v>124</v>
      </c>
      <c r="AH8" t="s">
        <v>147</v>
      </c>
      <c r="AI8" t="s">
        <v>126</v>
      </c>
      <c r="AJ8" t="s">
        <v>149</v>
      </c>
      <c r="AK8" t="s">
        <v>128</v>
      </c>
      <c r="AL8" t="s">
        <v>129</v>
      </c>
      <c r="AM8">
        <v>35</v>
      </c>
      <c r="AN8" t="s">
        <v>151</v>
      </c>
      <c r="AO8" t="s">
        <v>183</v>
      </c>
      <c r="AP8" t="s">
        <v>138</v>
      </c>
      <c r="AT8" t="s">
        <v>133</v>
      </c>
      <c r="AU8" t="s">
        <v>134</v>
      </c>
      <c r="AV8">
        <v>55</v>
      </c>
      <c r="AW8" t="s">
        <v>165</v>
      </c>
      <c r="AX8" t="s">
        <v>136</v>
      </c>
      <c r="AY8" t="s">
        <v>126</v>
      </c>
      <c r="AZ8" t="s">
        <v>164</v>
      </c>
      <c r="BA8" t="s">
        <v>150</v>
      </c>
      <c r="BB8" t="s">
        <v>129</v>
      </c>
      <c r="BC8">
        <v>43</v>
      </c>
      <c r="BD8" t="s">
        <v>151</v>
      </c>
      <c r="BE8" t="s">
        <v>131</v>
      </c>
      <c r="BF8" t="s">
        <v>184</v>
      </c>
      <c r="BJ8" t="s">
        <v>133</v>
      </c>
      <c r="BK8" t="s">
        <v>154</v>
      </c>
      <c r="BL8">
        <v>55</v>
      </c>
      <c r="BM8" t="s">
        <v>135</v>
      </c>
      <c r="BN8" t="s">
        <v>136</v>
      </c>
      <c r="CU8">
        <v>439193.03909999999</v>
      </c>
      <c r="CV8">
        <v>4943587.0060999999</v>
      </c>
      <c r="CW8">
        <v>44.64307651</v>
      </c>
      <c r="CX8">
        <v>-93.766774080000005</v>
      </c>
      <c r="CY8" s="3">
        <v>43745.772916666669</v>
      </c>
      <c r="CZ8" t="s">
        <v>139</v>
      </c>
      <c r="DA8" t="s">
        <v>140</v>
      </c>
      <c r="DB8" t="s">
        <v>141</v>
      </c>
      <c r="DC8" t="s">
        <v>142</v>
      </c>
      <c r="DD8" t="s">
        <v>185</v>
      </c>
    </row>
    <row r="9" spans="1:108" ht="15" customHeight="1" x14ac:dyDescent="0.25">
      <c r="A9">
        <v>1</v>
      </c>
      <c r="B9">
        <v>797960</v>
      </c>
      <c r="C9" t="s">
        <v>108</v>
      </c>
      <c r="D9">
        <v>25</v>
      </c>
      <c r="E9">
        <v>2.1560000000000001</v>
      </c>
      <c r="F9" t="s">
        <v>109</v>
      </c>
      <c r="H9" t="s">
        <v>110</v>
      </c>
      <c r="I9" t="s">
        <v>111</v>
      </c>
      <c r="J9" t="s">
        <v>112</v>
      </c>
      <c r="L9">
        <v>20501857</v>
      </c>
      <c r="M9">
        <v>200450220</v>
      </c>
      <c r="N9" s="2">
        <v>44594</v>
      </c>
      <c r="O9">
        <v>14</v>
      </c>
      <c r="P9">
        <v>2020</v>
      </c>
      <c r="Q9" t="s">
        <v>168</v>
      </c>
      <c r="R9">
        <v>16</v>
      </c>
      <c r="T9" t="s">
        <v>170</v>
      </c>
      <c r="U9">
        <v>0</v>
      </c>
      <c r="V9">
        <v>2</v>
      </c>
      <c r="W9" t="s">
        <v>147</v>
      </c>
      <c r="X9" t="s">
        <v>117</v>
      </c>
      <c r="Y9" t="s">
        <v>118</v>
      </c>
      <c r="Z9" t="s">
        <v>119</v>
      </c>
      <c r="AA9" t="s">
        <v>148</v>
      </c>
      <c r="AC9" t="s">
        <v>172</v>
      </c>
      <c r="AD9" t="s">
        <v>122</v>
      </c>
      <c r="AE9" t="s">
        <v>186</v>
      </c>
      <c r="AG9" t="s">
        <v>124</v>
      </c>
      <c r="AH9" t="s">
        <v>147</v>
      </c>
      <c r="AI9" t="s">
        <v>126</v>
      </c>
      <c r="AJ9" t="s">
        <v>149</v>
      </c>
      <c r="AK9" t="s">
        <v>150</v>
      </c>
      <c r="AL9" t="s">
        <v>180</v>
      </c>
      <c r="AM9">
        <v>67</v>
      </c>
      <c r="AN9" t="s">
        <v>151</v>
      </c>
      <c r="AO9" t="s">
        <v>131</v>
      </c>
      <c r="AP9" t="s">
        <v>153</v>
      </c>
      <c r="AT9" t="s">
        <v>133</v>
      </c>
      <c r="AU9" t="s">
        <v>154</v>
      </c>
      <c r="AV9">
        <v>55</v>
      </c>
      <c r="AW9" t="s">
        <v>135</v>
      </c>
      <c r="AX9" t="s">
        <v>155</v>
      </c>
      <c r="AY9" t="s">
        <v>126</v>
      </c>
      <c r="AZ9" t="s">
        <v>149</v>
      </c>
      <c r="BA9" t="s">
        <v>128</v>
      </c>
      <c r="BB9" t="s">
        <v>129</v>
      </c>
      <c r="BC9">
        <v>36</v>
      </c>
      <c r="BD9" t="s">
        <v>151</v>
      </c>
      <c r="BE9" t="s">
        <v>131</v>
      </c>
      <c r="BF9" t="s">
        <v>138</v>
      </c>
      <c r="BJ9" t="s">
        <v>133</v>
      </c>
      <c r="BK9" t="s">
        <v>134</v>
      </c>
      <c r="BL9">
        <v>60</v>
      </c>
      <c r="BM9" t="s">
        <v>135</v>
      </c>
      <c r="BN9" t="s">
        <v>136</v>
      </c>
      <c r="CU9">
        <v>439193.10859999998</v>
      </c>
      <c r="CV9">
        <v>4943586.6288000001</v>
      </c>
      <c r="CW9">
        <v>44.643073110000003</v>
      </c>
      <c r="CX9">
        <v>-93.76677316</v>
      </c>
      <c r="CY9" s="3">
        <v>43875.695833333331</v>
      </c>
      <c r="CZ9" t="s">
        <v>139</v>
      </c>
      <c r="DA9" t="s">
        <v>140</v>
      </c>
      <c r="DB9" t="s">
        <v>141</v>
      </c>
      <c r="DC9" t="s">
        <v>142</v>
      </c>
      <c r="DD9" t="s">
        <v>187</v>
      </c>
    </row>
    <row r="10" spans="1:108" ht="15" customHeight="1" x14ac:dyDescent="0.25">
      <c r="A10">
        <v>1</v>
      </c>
      <c r="B10">
        <v>487026</v>
      </c>
      <c r="C10" t="s">
        <v>108</v>
      </c>
      <c r="D10">
        <v>25</v>
      </c>
      <c r="E10">
        <v>2.173</v>
      </c>
      <c r="F10" t="s">
        <v>109</v>
      </c>
      <c r="H10" t="s">
        <v>110</v>
      </c>
      <c r="I10" t="s">
        <v>111</v>
      </c>
      <c r="J10" t="s">
        <v>112</v>
      </c>
      <c r="L10">
        <v>17201840</v>
      </c>
      <c r="M10">
        <v>171960040</v>
      </c>
      <c r="N10" s="2">
        <v>44749</v>
      </c>
      <c r="O10">
        <v>15</v>
      </c>
      <c r="P10">
        <v>2017</v>
      </c>
      <c r="Q10" t="s">
        <v>144</v>
      </c>
      <c r="R10">
        <v>10</v>
      </c>
      <c r="S10" t="s">
        <v>188</v>
      </c>
      <c r="T10" t="s">
        <v>115</v>
      </c>
      <c r="U10">
        <v>0</v>
      </c>
      <c r="V10">
        <v>1</v>
      </c>
      <c r="X10" t="s">
        <v>189</v>
      </c>
      <c r="Y10" t="s">
        <v>190</v>
      </c>
      <c r="Z10" t="s">
        <v>119</v>
      </c>
      <c r="AA10" t="s">
        <v>171</v>
      </c>
      <c r="AC10" t="s">
        <v>172</v>
      </c>
      <c r="AD10" t="s">
        <v>122</v>
      </c>
      <c r="AE10" t="s">
        <v>191</v>
      </c>
      <c r="AG10" t="s">
        <v>124</v>
      </c>
      <c r="AH10" t="s">
        <v>192</v>
      </c>
      <c r="AI10" t="s">
        <v>126</v>
      </c>
      <c r="AJ10" t="s">
        <v>149</v>
      </c>
      <c r="AK10" t="s">
        <v>193</v>
      </c>
      <c r="AL10" t="s">
        <v>129</v>
      </c>
      <c r="AM10">
        <v>50</v>
      </c>
      <c r="AN10" t="s">
        <v>130</v>
      </c>
      <c r="AO10" t="s">
        <v>131</v>
      </c>
      <c r="AP10" t="s">
        <v>194</v>
      </c>
      <c r="AT10" t="s">
        <v>133</v>
      </c>
      <c r="AU10" t="s">
        <v>154</v>
      </c>
      <c r="AV10">
        <v>60</v>
      </c>
      <c r="AW10" t="s">
        <v>156</v>
      </c>
      <c r="AX10" t="s">
        <v>157</v>
      </c>
      <c r="AY10" t="s">
        <v>195</v>
      </c>
      <c r="BC10">
        <v>65</v>
      </c>
      <c r="BD10" t="s">
        <v>130</v>
      </c>
      <c r="BE10" t="s">
        <v>131</v>
      </c>
      <c r="BF10" t="s">
        <v>196</v>
      </c>
      <c r="BH10" t="s">
        <v>197</v>
      </c>
      <c r="BI10" t="s">
        <v>198</v>
      </c>
      <c r="CU10">
        <v>439186.11609999998</v>
      </c>
      <c r="CV10">
        <v>4943611.8704000004</v>
      </c>
      <c r="CW10">
        <v>44.643299740000003</v>
      </c>
      <c r="CX10">
        <v>-93.766864319999996</v>
      </c>
      <c r="CY10" s="3">
        <v>42931.432638888888</v>
      </c>
      <c r="CZ10" t="s">
        <v>139</v>
      </c>
      <c r="DA10" t="s">
        <v>140</v>
      </c>
      <c r="DB10" t="s">
        <v>199</v>
      </c>
      <c r="DC10" t="s">
        <v>142</v>
      </c>
      <c r="DD10" t="s">
        <v>200</v>
      </c>
    </row>
    <row r="11" spans="1:108" ht="15" customHeight="1" x14ac:dyDescent="0.25">
      <c r="A11">
        <v>1</v>
      </c>
      <c r="B11">
        <v>621501</v>
      </c>
      <c r="C11" t="s">
        <v>108</v>
      </c>
      <c r="D11">
        <v>25</v>
      </c>
      <c r="E11">
        <v>2.2370000000000001</v>
      </c>
      <c r="F11" t="s">
        <v>109</v>
      </c>
      <c r="H11" t="s">
        <v>110</v>
      </c>
      <c r="I11" t="s">
        <v>111</v>
      </c>
      <c r="J11" t="s">
        <v>112</v>
      </c>
      <c r="L11">
        <v>18508611</v>
      </c>
      <c r="M11">
        <v>181970200</v>
      </c>
      <c r="N11" s="2">
        <v>44749</v>
      </c>
      <c r="O11">
        <v>16</v>
      </c>
      <c r="P11">
        <v>2018</v>
      </c>
      <c r="Q11" t="s">
        <v>182</v>
      </c>
      <c r="R11">
        <v>16</v>
      </c>
      <c r="S11" t="s">
        <v>145</v>
      </c>
      <c r="T11" t="s">
        <v>201</v>
      </c>
      <c r="U11">
        <v>0</v>
      </c>
      <c r="V11">
        <v>2</v>
      </c>
      <c r="W11" t="s">
        <v>147</v>
      </c>
      <c r="X11" t="s">
        <v>117</v>
      </c>
      <c r="Y11" t="s">
        <v>118</v>
      </c>
      <c r="Z11" t="s">
        <v>119</v>
      </c>
      <c r="AA11" t="s">
        <v>171</v>
      </c>
      <c r="AC11" t="s">
        <v>172</v>
      </c>
      <c r="AD11" t="s">
        <v>122</v>
      </c>
      <c r="AE11" t="s">
        <v>191</v>
      </c>
      <c r="AG11" t="s">
        <v>124</v>
      </c>
      <c r="AH11" t="s">
        <v>147</v>
      </c>
      <c r="AI11" t="s">
        <v>126</v>
      </c>
      <c r="AJ11" t="s">
        <v>164</v>
      </c>
      <c r="AK11" t="s">
        <v>150</v>
      </c>
      <c r="AL11" t="s">
        <v>129</v>
      </c>
      <c r="AM11">
        <v>32</v>
      </c>
      <c r="AN11" t="s">
        <v>151</v>
      </c>
      <c r="AO11" t="s">
        <v>131</v>
      </c>
      <c r="AP11" t="s">
        <v>202</v>
      </c>
      <c r="AQ11" t="s">
        <v>153</v>
      </c>
      <c r="AT11" t="s">
        <v>133</v>
      </c>
      <c r="AU11" t="s">
        <v>154</v>
      </c>
      <c r="AV11">
        <v>55</v>
      </c>
      <c r="AW11" t="s">
        <v>135</v>
      </c>
      <c r="AX11" t="s">
        <v>155</v>
      </c>
      <c r="AY11" t="s">
        <v>126</v>
      </c>
      <c r="AZ11" t="s">
        <v>127</v>
      </c>
      <c r="BA11" t="s">
        <v>128</v>
      </c>
      <c r="BB11" t="s">
        <v>129</v>
      </c>
      <c r="BC11">
        <v>53</v>
      </c>
      <c r="BD11" t="s">
        <v>151</v>
      </c>
      <c r="BE11" t="s">
        <v>131</v>
      </c>
      <c r="BF11" t="s">
        <v>138</v>
      </c>
      <c r="BJ11" t="s">
        <v>133</v>
      </c>
      <c r="BK11" t="s">
        <v>154</v>
      </c>
      <c r="BL11">
        <v>55</v>
      </c>
      <c r="BM11" t="s">
        <v>165</v>
      </c>
      <c r="BN11" t="s">
        <v>136</v>
      </c>
      <c r="CU11">
        <v>439149.56099999999</v>
      </c>
      <c r="CV11">
        <v>4943707.8512000004</v>
      </c>
      <c r="CW11">
        <v>44.644160630000002</v>
      </c>
      <c r="CX11">
        <v>-93.767336619999995</v>
      </c>
      <c r="CY11" s="3">
        <v>43297.706944444442</v>
      </c>
      <c r="CZ11" t="s">
        <v>139</v>
      </c>
      <c r="DA11" t="s">
        <v>140</v>
      </c>
      <c r="DB11" t="s">
        <v>141</v>
      </c>
      <c r="DC11" t="s">
        <v>142</v>
      </c>
      <c r="DD11" s="4" t="s">
        <v>203</v>
      </c>
    </row>
    <row r="12" spans="1:108" ht="15" customHeight="1" x14ac:dyDescent="0.25">
      <c r="A12">
        <v>1</v>
      </c>
      <c r="B12">
        <v>660832</v>
      </c>
      <c r="C12" t="s">
        <v>204</v>
      </c>
      <c r="D12">
        <v>40</v>
      </c>
      <c r="E12">
        <v>1E-3</v>
      </c>
      <c r="F12" t="s">
        <v>109</v>
      </c>
      <c r="H12" t="s">
        <v>110</v>
      </c>
      <c r="I12" t="s">
        <v>111</v>
      </c>
      <c r="J12" t="s">
        <v>112</v>
      </c>
      <c r="L12">
        <v>18034552</v>
      </c>
      <c r="M12">
        <v>183080234</v>
      </c>
      <c r="N12" s="2">
        <v>44876</v>
      </c>
      <c r="O12">
        <v>4</v>
      </c>
      <c r="P12">
        <v>2018</v>
      </c>
      <c r="Q12" t="s">
        <v>205</v>
      </c>
      <c r="R12">
        <v>12</v>
      </c>
      <c r="S12" t="s">
        <v>188</v>
      </c>
      <c r="T12" t="s">
        <v>146</v>
      </c>
      <c r="U12">
        <v>0</v>
      </c>
      <c r="V12">
        <v>1</v>
      </c>
      <c r="X12" t="s">
        <v>206</v>
      </c>
      <c r="Y12" t="s">
        <v>118</v>
      </c>
      <c r="Z12" t="s">
        <v>119</v>
      </c>
      <c r="AA12" t="s">
        <v>148</v>
      </c>
      <c r="AC12" t="s">
        <v>121</v>
      </c>
      <c r="AD12" t="s">
        <v>122</v>
      </c>
      <c r="AE12" t="s">
        <v>207</v>
      </c>
      <c r="AF12" t="s">
        <v>123</v>
      </c>
      <c r="AG12" t="s">
        <v>208</v>
      </c>
      <c r="AH12" t="s">
        <v>209</v>
      </c>
      <c r="AI12" t="s">
        <v>126</v>
      </c>
      <c r="AJ12" t="s">
        <v>164</v>
      </c>
      <c r="AK12" t="s">
        <v>193</v>
      </c>
      <c r="AL12" t="s">
        <v>180</v>
      </c>
      <c r="AM12">
        <v>28</v>
      </c>
      <c r="AN12" t="s">
        <v>151</v>
      </c>
      <c r="AO12" t="s">
        <v>131</v>
      </c>
      <c r="AP12" t="s">
        <v>183</v>
      </c>
      <c r="AT12" t="s">
        <v>133</v>
      </c>
      <c r="AU12" t="s">
        <v>134</v>
      </c>
      <c r="AV12">
        <v>55</v>
      </c>
      <c r="AW12" t="s">
        <v>156</v>
      </c>
      <c r="AX12" t="s">
        <v>157</v>
      </c>
      <c r="CU12">
        <v>439192.77649999998</v>
      </c>
      <c r="CV12">
        <v>4943594.3065999998</v>
      </c>
      <c r="CW12">
        <v>44.6431422</v>
      </c>
      <c r="CX12">
        <v>-93.766778259999995</v>
      </c>
      <c r="CY12" s="3">
        <v>43408.519444444442</v>
      </c>
      <c r="CZ12" t="s">
        <v>139</v>
      </c>
      <c r="DA12" t="s">
        <v>140</v>
      </c>
      <c r="DB12" t="s">
        <v>210</v>
      </c>
      <c r="DC12" t="s">
        <v>211</v>
      </c>
      <c r="DD12" s="4" t="s">
        <v>212</v>
      </c>
    </row>
    <row r="13" spans="1:108" ht="15" customHeight="1" x14ac:dyDescent="0.25">
      <c r="A13">
        <v>1</v>
      </c>
      <c r="B13">
        <v>807508</v>
      </c>
      <c r="C13" t="s">
        <v>204</v>
      </c>
      <c r="D13">
        <v>40</v>
      </c>
      <c r="E13">
        <v>3.0000000000000001E-3</v>
      </c>
      <c r="F13" t="s">
        <v>109</v>
      </c>
      <c r="H13" t="s">
        <v>110</v>
      </c>
      <c r="I13" t="s">
        <v>111</v>
      </c>
      <c r="J13" t="s">
        <v>112</v>
      </c>
      <c r="L13">
        <v>20503577</v>
      </c>
      <c r="M13">
        <v>201090064</v>
      </c>
      <c r="N13" s="2">
        <v>44655</v>
      </c>
      <c r="O13">
        <v>18</v>
      </c>
      <c r="P13">
        <v>2020</v>
      </c>
      <c r="Q13" t="s">
        <v>144</v>
      </c>
      <c r="R13">
        <v>3</v>
      </c>
      <c r="S13" t="s">
        <v>188</v>
      </c>
      <c r="T13" t="s">
        <v>146</v>
      </c>
      <c r="U13">
        <v>0</v>
      </c>
      <c r="V13">
        <v>2</v>
      </c>
      <c r="W13" t="s">
        <v>147</v>
      </c>
      <c r="X13" t="s">
        <v>117</v>
      </c>
      <c r="Y13" t="s">
        <v>118</v>
      </c>
      <c r="Z13" t="s">
        <v>213</v>
      </c>
      <c r="AA13" t="s">
        <v>171</v>
      </c>
      <c r="AC13" t="s">
        <v>172</v>
      </c>
      <c r="AD13" t="s">
        <v>122</v>
      </c>
      <c r="AE13" t="s">
        <v>207</v>
      </c>
      <c r="AG13" t="s">
        <v>208</v>
      </c>
      <c r="AH13" t="s">
        <v>147</v>
      </c>
      <c r="AI13" t="s">
        <v>126</v>
      </c>
      <c r="AJ13" t="s">
        <v>164</v>
      </c>
      <c r="AK13" t="s">
        <v>150</v>
      </c>
      <c r="AL13" t="s">
        <v>129</v>
      </c>
      <c r="AM13">
        <v>50</v>
      </c>
      <c r="AN13" t="s">
        <v>130</v>
      </c>
      <c r="AO13" t="s">
        <v>174</v>
      </c>
      <c r="AP13" t="s">
        <v>184</v>
      </c>
      <c r="AT13" t="s">
        <v>133</v>
      </c>
      <c r="AU13" t="s">
        <v>154</v>
      </c>
      <c r="AV13">
        <v>60</v>
      </c>
      <c r="AW13" t="s">
        <v>135</v>
      </c>
      <c r="AX13" t="s">
        <v>155</v>
      </c>
      <c r="AY13" t="s">
        <v>126</v>
      </c>
      <c r="AZ13" t="s">
        <v>214</v>
      </c>
      <c r="BA13" t="s">
        <v>150</v>
      </c>
      <c r="BB13" t="s">
        <v>129</v>
      </c>
      <c r="BC13">
        <v>40</v>
      </c>
      <c r="BD13" t="s">
        <v>130</v>
      </c>
      <c r="BE13" t="s">
        <v>131</v>
      </c>
      <c r="BF13" t="s">
        <v>138</v>
      </c>
      <c r="BJ13" t="s">
        <v>133</v>
      </c>
      <c r="BK13" t="s">
        <v>134</v>
      </c>
      <c r="BL13">
        <v>60</v>
      </c>
      <c r="BM13" t="s">
        <v>135</v>
      </c>
      <c r="BN13" t="s">
        <v>155</v>
      </c>
      <c r="CU13">
        <v>439196.59730000002</v>
      </c>
      <c r="CV13">
        <v>4943595.4479999999</v>
      </c>
      <c r="CW13">
        <v>44.643152800000003</v>
      </c>
      <c r="CX13">
        <v>-93.766730219999999</v>
      </c>
      <c r="CY13" s="3">
        <v>43939.147222222222</v>
      </c>
      <c r="CZ13" t="s">
        <v>139</v>
      </c>
      <c r="DA13" t="s">
        <v>140</v>
      </c>
      <c r="DB13" t="s">
        <v>141</v>
      </c>
      <c r="DC13" t="s">
        <v>142</v>
      </c>
      <c r="DD13" s="4" t="s">
        <v>215</v>
      </c>
    </row>
    <row r="14" spans="1:108" ht="15" customHeight="1" x14ac:dyDescent="0.25">
      <c r="A14">
        <v>1</v>
      </c>
      <c r="B14">
        <v>812439</v>
      </c>
      <c r="C14" t="s">
        <v>204</v>
      </c>
      <c r="D14">
        <v>40</v>
      </c>
      <c r="E14">
        <v>0.03</v>
      </c>
      <c r="F14" t="s">
        <v>109</v>
      </c>
      <c r="H14" t="s">
        <v>110</v>
      </c>
      <c r="I14" t="s">
        <v>111</v>
      </c>
      <c r="J14" t="s">
        <v>112</v>
      </c>
      <c r="L14">
        <v>20014602</v>
      </c>
      <c r="M14">
        <v>201540008</v>
      </c>
      <c r="N14" s="2">
        <v>44718</v>
      </c>
      <c r="O14">
        <v>2</v>
      </c>
      <c r="P14">
        <v>2020</v>
      </c>
      <c r="Q14" t="s">
        <v>113</v>
      </c>
      <c r="R14">
        <v>6</v>
      </c>
      <c r="T14" t="s">
        <v>170</v>
      </c>
      <c r="U14">
        <v>0</v>
      </c>
      <c r="V14">
        <v>1</v>
      </c>
      <c r="X14" t="s">
        <v>216</v>
      </c>
      <c r="Y14" t="s">
        <v>161</v>
      </c>
      <c r="Z14" t="s">
        <v>119</v>
      </c>
      <c r="AA14" t="s">
        <v>171</v>
      </c>
      <c r="AC14" t="s">
        <v>172</v>
      </c>
      <c r="AD14" t="s">
        <v>122</v>
      </c>
      <c r="AE14" t="s">
        <v>207</v>
      </c>
      <c r="AG14" t="s">
        <v>208</v>
      </c>
      <c r="AH14" t="s">
        <v>209</v>
      </c>
      <c r="AI14" t="s">
        <v>126</v>
      </c>
      <c r="AJ14" t="s">
        <v>164</v>
      </c>
      <c r="AK14" t="s">
        <v>173</v>
      </c>
      <c r="AL14" t="s">
        <v>129</v>
      </c>
      <c r="AM14">
        <v>36</v>
      </c>
      <c r="AN14" t="s">
        <v>130</v>
      </c>
      <c r="AO14" t="s">
        <v>131</v>
      </c>
      <c r="AP14" t="s">
        <v>184</v>
      </c>
      <c r="AQ14" t="s">
        <v>132</v>
      </c>
      <c r="AT14" t="s">
        <v>133</v>
      </c>
      <c r="AU14" t="s">
        <v>154</v>
      </c>
      <c r="AV14">
        <v>55</v>
      </c>
      <c r="AW14" t="s">
        <v>135</v>
      </c>
      <c r="AX14" t="s">
        <v>155</v>
      </c>
      <c r="CU14">
        <v>439237.3469</v>
      </c>
      <c r="CV14">
        <v>4943607.6204000004</v>
      </c>
      <c r="CW14">
        <v>44.643265820000003</v>
      </c>
      <c r="CX14">
        <v>-93.766217859999998</v>
      </c>
      <c r="CY14" s="3">
        <v>43984.270138888889</v>
      </c>
      <c r="CZ14" t="s">
        <v>139</v>
      </c>
      <c r="DA14" t="s">
        <v>140</v>
      </c>
      <c r="DB14" t="s">
        <v>210</v>
      </c>
      <c r="DC14" t="s">
        <v>211</v>
      </c>
      <c r="DD14" t="s">
        <v>217</v>
      </c>
    </row>
    <row r="15" spans="1:108" ht="15" customHeight="1" x14ac:dyDescent="0.25">
      <c r="A15">
        <v>1</v>
      </c>
      <c r="B15">
        <v>355322</v>
      </c>
      <c r="C15" t="s">
        <v>204</v>
      </c>
      <c r="D15">
        <v>40</v>
      </c>
      <c r="E15">
        <v>4.7E-2</v>
      </c>
      <c r="F15" t="s">
        <v>109</v>
      </c>
      <c r="H15" t="s">
        <v>110</v>
      </c>
      <c r="I15" t="s">
        <v>111</v>
      </c>
      <c r="J15" t="s">
        <v>112</v>
      </c>
      <c r="L15">
        <v>16018914</v>
      </c>
      <c r="M15">
        <v>161610062</v>
      </c>
      <c r="N15" s="2">
        <v>44718</v>
      </c>
      <c r="O15">
        <v>9</v>
      </c>
      <c r="P15">
        <v>2016</v>
      </c>
      <c r="Q15" t="s">
        <v>218</v>
      </c>
      <c r="R15">
        <v>8</v>
      </c>
      <c r="T15" t="s">
        <v>115</v>
      </c>
      <c r="U15">
        <v>0</v>
      </c>
      <c r="V15">
        <v>1</v>
      </c>
      <c r="X15" t="s">
        <v>219</v>
      </c>
      <c r="Y15" t="s">
        <v>161</v>
      </c>
      <c r="Z15" t="s">
        <v>119</v>
      </c>
      <c r="AA15" t="s">
        <v>171</v>
      </c>
      <c r="AC15" t="s">
        <v>172</v>
      </c>
      <c r="AD15" t="s">
        <v>122</v>
      </c>
      <c r="AE15" t="s">
        <v>207</v>
      </c>
      <c r="AG15" t="s">
        <v>208</v>
      </c>
      <c r="AH15" t="s">
        <v>209</v>
      </c>
      <c r="AI15" t="s">
        <v>126</v>
      </c>
      <c r="AJ15" t="s">
        <v>149</v>
      </c>
      <c r="AK15" t="s">
        <v>128</v>
      </c>
      <c r="AL15" t="s">
        <v>129</v>
      </c>
      <c r="AM15">
        <v>39</v>
      </c>
      <c r="AN15" t="s">
        <v>151</v>
      </c>
      <c r="AO15" t="s">
        <v>131</v>
      </c>
      <c r="AP15" t="s">
        <v>220</v>
      </c>
      <c r="AQ15" t="s">
        <v>221</v>
      </c>
      <c r="AT15" t="s">
        <v>133</v>
      </c>
      <c r="AU15" t="s">
        <v>134</v>
      </c>
      <c r="AV15">
        <v>55</v>
      </c>
      <c r="AW15" t="s">
        <v>135</v>
      </c>
      <c r="AX15" t="s">
        <v>155</v>
      </c>
      <c r="CU15">
        <v>439264.85159999999</v>
      </c>
      <c r="CV15">
        <v>4943614.5066999998</v>
      </c>
      <c r="CW15">
        <v>44.643330130000002</v>
      </c>
      <c r="CX15">
        <v>-93.765871869999998</v>
      </c>
      <c r="CY15" s="3">
        <v>42530.364583333336</v>
      </c>
      <c r="CZ15" t="s">
        <v>139</v>
      </c>
      <c r="DA15" t="s">
        <v>140</v>
      </c>
      <c r="DB15" t="s">
        <v>210</v>
      </c>
      <c r="DC15" t="s">
        <v>211</v>
      </c>
      <c r="DD15" t="s">
        <v>222</v>
      </c>
    </row>
    <row r="16" spans="1:108" ht="15" customHeight="1" x14ac:dyDescent="0.25">
      <c r="A16">
        <v>1</v>
      </c>
      <c r="B16">
        <v>513349</v>
      </c>
      <c r="C16" t="s">
        <v>204</v>
      </c>
      <c r="D16">
        <v>40</v>
      </c>
      <c r="E16">
        <v>4.8000000000000001E-2</v>
      </c>
      <c r="F16" t="s">
        <v>109</v>
      </c>
      <c r="H16" t="s">
        <v>110</v>
      </c>
      <c r="I16" t="s">
        <v>111</v>
      </c>
      <c r="J16" t="s">
        <v>112</v>
      </c>
      <c r="L16">
        <v>17035583</v>
      </c>
      <c r="M16">
        <v>173050106</v>
      </c>
      <c r="N16" s="2">
        <v>44876</v>
      </c>
      <c r="O16">
        <v>1</v>
      </c>
      <c r="P16">
        <v>2017</v>
      </c>
      <c r="Q16" t="s">
        <v>178</v>
      </c>
      <c r="R16">
        <v>8</v>
      </c>
      <c r="S16" t="s">
        <v>145</v>
      </c>
      <c r="T16" t="s">
        <v>115</v>
      </c>
      <c r="U16">
        <v>0</v>
      </c>
      <c r="V16">
        <v>1</v>
      </c>
      <c r="X16" t="s">
        <v>219</v>
      </c>
      <c r="Y16" t="s">
        <v>161</v>
      </c>
      <c r="Z16" t="s">
        <v>119</v>
      </c>
      <c r="AA16" t="s">
        <v>148</v>
      </c>
      <c r="AC16" t="s">
        <v>172</v>
      </c>
      <c r="AD16" t="s">
        <v>122</v>
      </c>
      <c r="AE16" t="s">
        <v>207</v>
      </c>
      <c r="AG16" t="s">
        <v>208</v>
      </c>
      <c r="AH16" t="s">
        <v>209</v>
      </c>
      <c r="AI16" t="s">
        <v>126</v>
      </c>
      <c r="AJ16" t="s">
        <v>127</v>
      </c>
      <c r="AK16" t="s">
        <v>128</v>
      </c>
      <c r="AL16" t="s">
        <v>129</v>
      </c>
      <c r="AM16">
        <v>35</v>
      </c>
      <c r="AN16" t="s">
        <v>130</v>
      </c>
      <c r="AO16" t="s">
        <v>131</v>
      </c>
      <c r="AP16" t="s">
        <v>176</v>
      </c>
      <c r="AT16" t="s">
        <v>133</v>
      </c>
      <c r="AU16" t="s">
        <v>134</v>
      </c>
      <c r="AV16">
        <v>55</v>
      </c>
      <c r="AW16" t="s">
        <v>135</v>
      </c>
      <c r="AX16" t="s">
        <v>157</v>
      </c>
      <c r="CU16">
        <v>439266.08970000001</v>
      </c>
      <c r="CV16">
        <v>4943614.7922999999</v>
      </c>
      <c r="CW16">
        <v>44.643332809999997</v>
      </c>
      <c r="CX16">
        <v>-93.765856299999996</v>
      </c>
      <c r="CY16" s="3">
        <v>43040.34375</v>
      </c>
      <c r="CZ16" t="s">
        <v>139</v>
      </c>
      <c r="DA16" t="s">
        <v>140</v>
      </c>
      <c r="DB16" t="s">
        <v>210</v>
      </c>
      <c r="DC16" t="s">
        <v>211</v>
      </c>
      <c r="DD16" t="s">
        <v>223</v>
      </c>
    </row>
    <row r="17" spans="1:108" ht="15" customHeight="1" x14ac:dyDescent="0.25">
      <c r="A17">
        <v>1</v>
      </c>
      <c r="B17">
        <v>421959</v>
      </c>
      <c r="C17" t="s">
        <v>224</v>
      </c>
      <c r="D17">
        <v>340</v>
      </c>
      <c r="E17">
        <v>7.5999999999999998E-2</v>
      </c>
      <c r="F17" t="s">
        <v>109</v>
      </c>
      <c r="H17" t="s">
        <v>110</v>
      </c>
      <c r="I17" t="s">
        <v>111</v>
      </c>
      <c r="J17" t="s">
        <v>112</v>
      </c>
      <c r="L17">
        <v>17004549</v>
      </c>
      <c r="M17">
        <v>170400110</v>
      </c>
      <c r="N17" s="2">
        <v>44594</v>
      </c>
      <c r="O17">
        <v>9</v>
      </c>
      <c r="P17">
        <v>2017</v>
      </c>
      <c r="Q17" t="s">
        <v>218</v>
      </c>
      <c r="R17">
        <v>15</v>
      </c>
      <c r="T17" t="s">
        <v>170</v>
      </c>
      <c r="U17">
        <v>0</v>
      </c>
      <c r="V17">
        <v>2</v>
      </c>
      <c r="W17" t="s">
        <v>147</v>
      </c>
      <c r="X17" t="s">
        <v>117</v>
      </c>
      <c r="Y17" t="s">
        <v>118</v>
      </c>
      <c r="Z17" t="s">
        <v>119</v>
      </c>
      <c r="AA17" t="s">
        <v>171</v>
      </c>
      <c r="AC17" t="s">
        <v>172</v>
      </c>
      <c r="AD17" t="s">
        <v>122</v>
      </c>
      <c r="AE17" t="s">
        <v>225</v>
      </c>
      <c r="AG17" t="s">
        <v>226</v>
      </c>
      <c r="AH17" t="s">
        <v>147</v>
      </c>
      <c r="AI17" t="s">
        <v>126</v>
      </c>
      <c r="AJ17" t="s">
        <v>149</v>
      </c>
      <c r="AK17" t="s">
        <v>173</v>
      </c>
      <c r="AL17" t="s">
        <v>129</v>
      </c>
      <c r="AM17">
        <v>41</v>
      </c>
      <c r="AN17" t="s">
        <v>130</v>
      </c>
      <c r="AO17" t="s">
        <v>131</v>
      </c>
      <c r="AP17" t="s">
        <v>153</v>
      </c>
      <c r="AT17" t="s">
        <v>133</v>
      </c>
      <c r="AU17" t="s">
        <v>154</v>
      </c>
      <c r="AV17">
        <v>55</v>
      </c>
      <c r="AW17" t="s">
        <v>135</v>
      </c>
      <c r="AX17" t="s">
        <v>155</v>
      </c>
      <c r="AY17" t="s">
        <v>126</v>
      </c>
      <c r="AZ17" t="s">
        <v>149</v>
      </c>
      <c r="BA17" t="s">
        <v>173</v>
      </c>
      <c r="BB17" t="s">
        <v>129</v>
      </c>
      <c r="BC17">
        <v>58</v>
      </c>
      <c r="BD17" t="s">
        <v>130</v>
      </c>
      <c r="BE17" t="s">
        <v>131</v>
      </c>
      <c r="BF17" t="s">
        <v>138</v>
      </c>
      <c r="BJ17" t="s">
        <v>133</v>
      </c>
      <c r="BK17" t="s">
        <v>134</v>
      </c>
      <c r="BL17">
        <v>55</v>
      </c>
      <c r="BM17" t="s">
        <v>135</v>
      </c>
      <c r="BN17" t="s">
        <v>157</v>
      </c>
      <c r="CU17">
        <v>439186.39789999998</v>
      </c>
      <c r="CV17">
        <v>4943592.4429000001</v>
      </c>
      <c r="CW17">
        <v>44.643124880000002</v>
      </c>
      <c r="CX17">
        <v>-93.766858459999995</v>
      </c>
      <c r="CY17" s="3">
        <v>42775.649305555555</v>
      </c>
      <c r="CZ17" t="s">
        <v>139</v>
      </c>
      <c r="DA17" t="s">
        <v>140</v>
      </c>
      <c r="DB17" t="s">
        <v>210</v>
      </c>
      <c r="DC17" t="s">
        <v>211</v>
      </c>
      <c r="DD17" t="s">
        <v>227</v>
      </c>
    </row>
    <row r="18" spans="1:108" ht="16.5" customHeight="1" x14ac:dyDescent="0.25">
      <c r="A18">
        <v>1</v>
      </c>
      <c r="B18">
        <v>602759</v>
      </c>
      <c r="C18" t="s">
        <v>224</v>
      </c>
      <c r="D18">
        <v>340</v>
      </c>
      <c r="E18">
        <v>7.9000000000000001E-2</v>
      </c>
      <c r="F18" t="s">
        <v>109</v>
      </c>
      <c r="H18" t="s">
        <v>110</v>
      </c>
      <c r="I18" t="s">
        <v>111</v>
      </c>
      <c r="J18" t="s">
        <v>112</v>
      </c>
      <c r="L18">
        <v>18507150</v>
      </c>
      <c r="M18">
        <v>181580174</v>
      </c>
      <c r="N18" s="2">
        <v>44718</v>
      </c>
      <c r="O18">
        <v>7</v>
      </c>
      <c r="P18">
        <v>2018</v>
      </c>
      <c r="Q18" t="s">
        <v>218</v>
      </c>
      <c r="R18">
        <v>18</v>
      </c>
      <c r="S18" t="s">
        <v>114</v>
      </c>
      <c r="T18" t="s">
        <v>170</v>
      </c>
      <c r="U18">
        <v>0</v>
      </c>
      <c r="V18">
        <v>3</v>
      </c>
      <c r="W18" t="s">
        <v>147</v>
      </c>
      <c r="X18" t="s">
        <v>117</v>
      </c>
      <c r="Y18" t="s">
        <v>118</v>
      </c>
      <c r="Z18" t="s">
        <v>119</v>
      </c>
      <c r="AA18" t="s">
        <v>148</v>
      </c>
      <c r="AC18" t="s">
        <v>172</v>
      </c>
      <c r="AD18" t="s">
        <v>122</v>
      </c>
      <c r="AE18" t="s">
        <v>228</v>
      </c>
      <c r="AG18" t="s">
        <v>226</v>
      </c>
      <c r="AH18" t="s">
        <v>147</v>
      </c>
      <c r="AI18" t="s">
        <v>126</v>
      </c>
      <c r="AJ18" t="s">
        <v>164</v>
      </c>
      <c r="AK18" t="s">
        <v>150</v>
      </c>
      <c r="AL18" t="s">
        <v>129</v>
      </c>
      <c r="AM18">
        <v>20</v>
      </c>
      <c r="AN18" t="s">
        <v>151</v>
      </c>
      <c r="AO18" t="s">
        <v>131</v>
      </c>
      <c r="AP18" t="s">
        <v>184</v>
      </c>
      <c r="AQ18" t="s">
        <v>153</v>
      </c>
      <c r="AT18" t="s">
        <v>133</v>
      </c>
      <c r="AU18" t="s">
        <v>154</v>
      </c>
      <c r="AV18">
        <v>55</v>
      </c>
      <c r="AW18" t="s">
        <v>135</v>
      </c>
      <c r="AX18" t="s">
        <v>155</v>
      </c>
      <c r="AY18" t="s">
        <v>126</v>
      </c>
      <c r="AZ18" t="s">
        <v>127</v>
      </c>
      <c r="BA18" t="s">
        <v>128</v>
      </c>
      <c r="BB18" t="s">
        <v>129</v>
      </c>
      <c r="BC18">
        <v>44</v>
      </c>
      <c r="BD18" t="s">
        <v>130</v>
      </c>
      <c r="BE18" t="s">
        <v>131</v>
      </c>
      <c r="BF18" t="s">
        <v>138</v>
      </c>
      <c r="BJ18" t="s">
        <v>133</v>
      </c>
      <c r="BK18" t="s">
        <v>134</v>
      </c>
      <c r="BL18">
        <v>55</v>
      </c>
      <c r="BM18" t="s">
        <v>135</v>
      </c>
      <c r="BN18" t="s">
        <v>155</v>
      </c>
      <c r="BO18" t="s">
        <v>126</v>
      </c>
      <c r="BP18" t="s">
        <v>229</v>
      </c>
      <c r="BQ18" t="s">
        <v>128</v>
      </c>
      <c r="BR18" t="s">
        <v>129</v>
      </c>
      <c r="BS18">
        <v>44</v>
      </c>
      <c r="BT18" t="s">
        <v>130</v>
      </c>
      <c r="BU18" t="s">
        <v>131</v>
      </c>
      <c r="BV18" t="s">
        <v>138</v>
      </c>
      <c r="BZ18" t="s">
        <v>133</v>
      </c>
      <c r="CA18" t="s">
        <v>134</v>
      </c>
      <c r="CB18">
        <v>55</v>
      </c>
      <c r="CC18" t="s">
        <v>135</v>
      </c>
      <c r="CD18" t="s">
        <v>155</v>
      </c>
      <c r="CU18">
        <v>439189.62050000002</v>
      </c>
      <c r="CV18">
        <v>4943593.3805</v>
      </c>
      <c r="CW18">
        <v>44.643133599999999</v>
      </c>
      <c r="CX18">
        <v>-93.766817939999996</v>
      </c>
      <c r="CY18" s="3">
        <v>43258.770833333336</v>
      </c>
      <c r="CZ18" t="s">
        <v>139</v>
      </c>
      <c r="DA18" t="s">
        <v>140</v>
      </c>
      <c r="DB18" t="s">
        <v>141</v>
      </c>
      <c r="DC18" t="s">
        <v>142</v>
      </c>
      <c r="DD18" s="4" t="s">
        <v>230</v>
      </c>
    </row>
    <row r="19" spans="1:108" ht="16.5" customHeight="1" x14ac:dyDescent="0.25">
      <c r="A19">
        <v>2</v>
      </c>
      <c r="B19">
        <v>823243</v>
      </c>
      <c r="C19" t="s">
        <v>204</v>
      </c>
      <c r="D19">
        <v>40</v>
      </c>
      <c r="E19">
        <v>1.88</v>
      </c>
      <c r="F19" t="s">
        <v>109</v>
      </c>
      <c r="H19" t="s">
        <v>110</v>
      </c>
      <c r="I19" t="s">
        <v>111</v>
      </c>
      <c r="J19" t="s">
        <v>112</v>
      </c>
      <c r="L19">
        <v>20022374</v>
      </c>
      <c r="M19">
        <v>202150120</v>
      </c>
      <c r="N19" s="2">
        <v>44781</v>
      </c>
      <c r="O19">
        <v>2</v>
      </c>
      <c r="P19">
        <v>2020</v>
      </c>
      <c r="Q19" t="s">
        <v>205</v>
      </c>
      <c r="R19">
        <v>15</v>
      </c>
      <c r="T19" t="s">
        <v>231</v>
      </c>
      <c r="U19">
        <v>1</v>
      </c>
      <c r="V19">
        <v>1</v>
      </c>
      <c r="X19" t="s">
        <v>232</v>
      </c>
      <c r="Y19" t="s">
        <v>190</v>
      </c>
      <c r="Z19" t="s">
        <v>119</v>
      </c>
      <c r="AA19" t="s">
        <v>171</v>
      </c>
      <c r="AC19" t="s">
        <v>172</v>
      </c>
      <c r="AD19" t="s">
        <v>122</v>
      </c>
      <c r="AE19" t="s">
        <v>207</v>
      </c>
      <c r="AG19" t="s">
        <v>208</v>
      </c>
      <c r="AH19" t="s">
        <v>209</v>
      </c>
      <c r="AI19" t="s">
        <v>126</v>
      </c>
      <c r="AJ19" t="s">
        <v>233</v>
      </c>
      <c r="AK19" t="s">
        <v>193</v>
      </c>
      <c r="AL19" t="s">
        <v>129</v>
      </c>
      <c r="AM19">
        <v>48</v>
      </c>
      <c r="AN19" t="s">
        <v>151</v>
      </c>
      <c r="AO19" t="s">
        <v>234</v>
      </c>
      <c r="AP19" t="s">
        <v>221</v>
      </c>
      <c r="AT19" t="s">
        <v>133</v>
      </c>
      <c r="AU19" t="s">
        <v>134</v>
      </c>
      <c r="AV19">
        <v>55</v>
      </c>
      <c r="AW19" t="s">
        <v>165</v>
      </c>
      <c r="AX19" t="s">
        <v>155</v>
      </c>
      <c r="CU19">
        <v>440801.05379999999</v>
      </c>
      <c r="CV19">
        <v>4945594.0281999996</v>
      </c>
      <c r="CW19">
        <v>44.661277470000002</v>
      </c>
      <c r="CX19">
        <v>-93.746730810000003</v>
      </c>
      <c r="CY19" s="3">
        <v>44045.642361111109</v>
      </c>
      <c r="CZ19" t="s">
        <v>139</v>
      </c>
      <c r="DA19" t="s">
        <v>140</v>
      </c>
      <c r="DB19" t="s">
        <v>210</v>
      </c>
      <c r="DC19" t="s">
        <v>211</v>
      </c>
      <c r="DD19" t="s">
        <v>235</v>
      </c>
    </row>
    <row r="20" spans="1:108" ht="16.5" customHeight="1" x14ac:dyDescent="0.25">
      <c r="A20">
        <v>2</v>
      </c>
      <c r="B20">
        <v>703960</v>
      </c>
      <c r="C20" t="s">
        <v>204</v>
      </c>
      <c r="D20">
        <v>40</v>
      </c>
      <c r="E20">
        <v>1.9139999999999999</v>
      </c>
      <c r="F20" t="s">
        <v>109</v>
      </c>
      <c r="H20" t="s">
        <v>110</v>
      </c>
      <c r="I20" t="s">
        <v>111</v>
      </c>
      <c r="J20" t="s">
        <v>112</v>
      </c>
      <c r="L20">
        <v>19010433</v>
      </c>
      <c r="M20">
        <v>191040058</v>
      </c>
      <c r="N20" s="2">
        <v>44655</v>
      </c>
      <c r="O20">
        <v>14</v>
      </c>
      <c r="P20">
        <v>2019</v>
      </c>
      <c r="Q20" t="s">
        <v>205</v>
      </c>
      <c r="R20">
        <v>18</v>
      </c>
      <c r="T20" t="s">
        <v>170</v>
      </c>
      <c r="U20">
        <v>0</v>
      </c>
      <c r="V20">
        <v>2</v>
      </c>
      <c r="W20" t="s">
        <v>116</v>
      </c>
      <c r="X20" t="s">
        <v>117</v>
      </c>
      <c r="Y20" t="s">
        <v>236</v>
      </c>
      <c r="Z20" t="s">
        <v>119</v>
      </c>
      <c r="AA20" t="s">
        <v>171</v>
      </c>
      <c r="AC20" t="s">
        <v>172</v>
      </c>
      <c r="AD20" t="s">
        <v>122</v>
      </c>
      <c r="AE20" t="s">
        <v>207</v>
      </c>
      <c r="AF20">
        <v>113</v>
      </c>
      <c r="AG20" t="s">
        <v>208</v>
      </c>
      <c r="AH20" t="s">
        <v>125</v>
      </c>
      <c r="AI20" t="s">
        <v>126</v>
      </c>
      <c r="AJ20" t="s">
        <v>164</v>
      </c>
      <c r="AK20" t="s">
        <v>193</v>
      </c>
      <c r="AL20" t="s">
        <v>129</v>
      </c>
      <c r="AM20">
        <v>27</v>
      </c>
      <c r="AN20" t="s">
        <v>130</v>
      </c>
      <c r="AO20" t="s">
        <v>131</v>
      </c>
      <c r="AP20" t="s">
        <v>176</v>
      </c>
      <c r="AT20" t="s">
        <v>133</v>
      </c>
      <c r="AU20" t="s">
        <v>134</v>
      </c>
      <c r="AV20">
        <v>55</v>
      </c>
      <c r="AW20" t="s">
        <v>165</v>
      </c>
      <c r="AX20" t="s">
        <v>155</v>
      </c>
      <c r="AY20" t="s">
        <v>126</v>
      </c>
      <c r="AZ20" t="s">
        <v>237</v>
      </c>
      <c r="BA20" t="s">
        <v>193</v>
      </c>
      <c r="BB20" t="s">
        <v>238</v>
      </c>
      <c r="BC20">
        <v>54</v>
      </c>
      <c r="BD20" t="s">
        <v>151</v>
      </c>
      <c r="BE20" t="s">
        <v>131</v>
      </c>
      <c r="BF20" t="s">
        <v>138</v>
      </c>
      <c r="BJ20" t="s">
        <v>133</v>
      </c>
      <c r="BK20" t="s">
        <v>134</v>
      </c>
      <c r="BL20">
        <v>55</v>
      </c>
      <c r="BM20" t="s">
        <v>165</v>
      </c>
      <c r="BN20" t="s">
        <v>155</v>
      </c>
      <c r="CU20">
        <v>440808.15039999998</v>
      </c>
      <c r="CV20">
        <v>4945648.3482999997</v>
      </c>
      <c r="CW20">
        <v>44.66176703</v>
      </c>
      <c r="CX20">
        <v>-93.746647580000001</v>
      </c>
      <c r="CY20" s="3">
        <v>43569.770833333336</v>
      </c>
      <c r="CZ20" t="s">
        <v>139</v>
      </c>
      <c r="DA20" t="s">
        <v>140</v>
      </c>
      <c r="DB20" t="s">
        <v>210</v>
      </c>
      <c r="DC20" t="s">
        <v>211</v>
      </c>
      <c r="DD20" s="4" t="s">
        <v>239</v>
      </c>
    </row>
    <row r="21" spans="1:108" ht="16.5" customHeight="1" x14ac:dyDescent="0.25">
      <c r="A21">
        <v>2</v>
      </c>
      <c r="B21">
        <v>755594</v>
      </c>
      <c r="C21" t="s">
        <v>204</v>
      </c>
      <c r="D21">
        <v>40</v>
      </c>
      <c r="E21">
        <v>1.925</v>
      </c>
      <c r="F21" t="s">
        <v>109</v>
      </c>
      <c r="H21" t="s">
        <v>110</v>
      </c>
      <c r="I21" t="s">
        <v>111</v>
      </c>
      <c r="J21" t="s">
        <v>112</v>
      </c>
      <c r="L21">
        <v>19031410</v>
      </c>
      <c r="M21">
        <v>192910178</v>
      </c>
      <c r="N21" s="2">
        <v>44844</v>
      </c>
      <c r="O21">
        <v>18</v>
      </c>
      <c r="P21">
        <v>2019</v>
      </c>
      <c r="Q21" t="s">
        <v>168</v>
      </c>
      <c r="R21">
        <v>23</v>
      </c>
      <c r="T21" t="s">
        <v>170</v>
      </c>
      <c r="U21">
        <v>0</v>
      </c>
      <c r="V21">
        <v>1</v>
      </c>
      <c r="X21" t="s">
        <v>240</v>
      </c>
      <c r="Y21" t="s">
        <v>190</v>
      </c>
      <c r="Z21" t="s">
        <v>213</v>
      </c>
      <c r="AA21" t="s">
        <v>148</v>
      </c>
      <c r="AC21" t="s">
        <v>172</v>
      </c>
      <c r="AD21" t="s">
        <v>122</v>
      </c>
      <c r="AE21" t="s">
        <v>207</v>
      </c>
      <c r="AG21" t="s">
        <v>208</v>
      </c>
      <c r="AH21" t="s">
        <v>209</v>
      </c>
      <c r="AI21" t="s">
        <v>126</v>
      </c>
      <c r="AJ21" t="s">
        <v>164</v>
      </c>
      <c r="AK21" t="s">
        <v>193</v>
      </c>
      <c r="AL21" t="s">
        <v>129</v>
      </c>
      <c r="AM21">
        <v>22</v>
      </c>
      <c r="AN21" t="s">
        <v>130</v>
      </c>
      <c r="AO21" t="s">
        <v>131</v>
      </c>
      <c r="AP21" t="s">
        <v>138</v>
      </c>
      <c r="AT21" t="s">
        <v>133</v>
      </c>
      <c r="AU21" t="s">
        <v>134</v>
      </c>
      <c r="AV21">
        <v>55</v>
      </c>
      <c r="AW21" t="s">
        <v>165</v>
      </c>
      <c r="AX21" t="s">
        <v>155</v>
      </c>
      <c r="CU21">
        <v>440817.02360000001</v>
      </c>
      <c r="CV21">
        <v>4945663.4804999996</v>
      </c>
      <c r="CW21">
        <v>44.661903979999998</v>
      </c>
      <c r="CX21">
        <v>-93.746537410000002</v>
      </c>
      <c r="CY21" s="3">
        <v>43756.958333333336</v>
      </c>
      <c r="CZ21" t="s">
        <v>139</v>
      </c>
      <c r="DA21" t="s">
        <v>140</v>
      </c>
      <c r="DB21" t="s">
        <v>210</v>
      </c>
      <c r="DC21" t="s">
        <v>211</v>
      </c>
      <c r="DD21" t="s">
        <v>241</v>
      </c>
    </row>
    <row r="22" spans="1:108" ht="15" customHeight="1" x14ac:dyDescent="0.25">
      <c r="A22">
        <v>3</v>
      </c>
      <c r="B22">
        <v>677097</v>
      </c>
      <c r="C22" t="s">
        <v>204</v>
      </c>
      <c r="D22">
        <v>40</v>
      </c>
      <c r="E22">
        <v>2.3140000000000001</v>
      </c>
      <c r="F22" t="s">
        <v>109</v>
      </c>
      <c r="H22" t="s">
        <v>110</v>
      </c>
      <c r="I22" t="s">
        <v>111</v>
      </c>
      <c r="J22" t="s">
        <v>112</v>
      </c>
      <c r="L22">
        <v>19001781</v>
      </c>
      <c r="M22">
        <v>190180254</v>
      </c>
      <c r="N22" s="2">
        <v>44562</v>
      </c>
      <c r="O22">
        <v>18</v>
      </c>
      <c r="P22">
        <v>2019</v>
      </c>
      <c r="Q22" t="s">
        <v>168</v>
      </c>
      <c r="R22">
        <v>16</v>
      </c>
      <c r="S22" t="s">
        <v>145</v>
      </c>
      <c r="T22" t="s">
        <v>115</v>
      </c>
      <c r="U22">
        <v>0</v>
      </c>
      <c r="V22">
        <v>2</v>
      </c>
      <c r="W22" t="s">
        <v>242</v>
      </c>
      <c r="X22" t="s">
        <v>117</v>
      </c>
      <c r="Y22" t="s">
        <v>161</v>
      </c>
      <c r="Z22" t="s">
        <v>243</v>
      </c>
      <c r="AA22" t="s">
        <v>162</v>
      </c>
      <c r="AC22" t="s">
        <v>244</v>
      </c>
      <c r="AD22" t="s">
        <v>122</v>
      </c>
      <c r="AE22" t="s">
        <v>207</v>
      </c>
      <c r="AG22" t="s">
        <v>208</v>
      </c>
      <c r="AH22" t="s">
        <v>245</v>
      </c>
      <c r="AI22" t="s">
        <v>126</v>
      </c>
      <c r="AJ22" t="s">
        <v>237</v>
      </c>
      <c r="AK22" t="s">
        <v>193</v>
      </c>
      <c r="AL22" t="s">
        <v>129</v>
      </c>
      <c r="AM22">
        <v>41</v>
      </c>
      <c r="AN22" t="s">
        <v>130</v>
      </c>
      <c r="AO22" t="s">
        <v>131</v>
      </c>
      <c r="AP22" t="s">
        <v>138</v>
      </c>
      <c r="AT22" t="s">
        <v>133</v>
      </c>
      <c r="AU22" t="s">
        <v>134</v>
      </c>
      <c r="AV22">
        <v>55</v>
      </c>
      <c r="AW22" t="s">
        <v>165</v>
      </c>
      <c r="AX22" t="s">
        <v>155</v>
      </c>
      <c r="AY22" t="s">
        <v>126</v>
      </c>
      <c r="AZ22" t="s">
        <v>149</v>
      </c>
      <c r="BA22" t="s">
        <v>128</v>
      </c>
      <c r="BB22" t="s">
        <v>129</v>
      </c>
      <c r="BC22">
        <v>19</v>
      </c>
      <c r="BD22" t="s">
        <v>130</v>
      </c>
      <c r="BE22" t="s">
        <v>131</v>
      </c>
      <c r="BF22" t="s">
        <v>138</v>
      </c>
      <c r="BJ22" t="s">
        <v>133</v>
      </c>
      <c r="BK22" t="s">
        <v>134</v>
      </c>
      <c r="BL22">
        <v>55</v>
      </c>
      <c r="BM22" t="s">
        <v>165</v>
      </c>
      <c r="BN22" t="s">
        <v>155</v>
      </c>
      <c r="CU22">
        <v>441322.46470000001</v>
      </c>
      <c r="CV22">
        <v>4946013.9248000002</v>
      </c>
      <c r="CW22">
        <v>44.665100070000001</v>
      </c>
      <c r="CX22">
        <v>-93.740202490000001</v>
      </c>
      <c r="CY22" s="3">
        <v>43483.673611111109</v>
      </c>
      <c r="CZ22" t="s">
        <v>139</v>
      </c>
      <c r="DA22" t="s">
        <v>140</v>
      </c>
      <c r="DB22" t="s">
        <v>210</v>
      </c>
      <c r="DC22" t="s">
        <v>211</v>
      </c>
      <c r="DD22" t="s">
        <v>246</v>
      </c>
    </row>
    <row r="23" spans="1:108" ht="15" customHeight="1" x14ac:dyDescent="0.25">
      <c r="A23">
        <v>4</v>
      </c>
      <c r="B23">
        <v>449832</v>
      </c>
      <c r="C23" t="s">
        <v>224</v>
      </c>
      <c r="D23">
        <v>128</v>
      </c>
      <c r="E23">
        <v>2.5209999999999999</v>
      </c>
      <c r="F23" t="s">
        <v>109</v>
      </c>
      <c r="H23" t="s">
        <v>110</v>
      </c>
      <c r="I23" t="s">
        <v>111</v>
      </c>
      <c r="J23" t="s">
        <v>112</v>
      </c>
      <c r="L23">
        <v>17014498</v>
      </c>
      <c r="M23">
        <v>171240180</v>
      </c>
      <c r="N23" s="2">
        <v>44686</v>
      </c>
      <c r="O23">
        <v>4</v>
      </c>
      <c r="P23">
        <v>2017</v>
      </c>
      <c r="Q23" t="s">
        <v>218</v>
      </c>
      <c r="R23">
        <v>14</v>
      </c>
      <c r="S23" t="s">
        <v>145</v>
      </c>
      <c r="T23" t="s">
        <v>115</v>
      </c>
      <c r="U23">
        <v>0</v>
      </c>
      <c r="V23">
        <v>2</v>
      </c>
      <c r="W23" t="s">
        <v>147</v>
      </c>
      <c r="X23" t="s">
        <v>117</v>
      </c>
      <c r="Y23" t="s">
        <v>247</v>
      </c>
      <c r="Z23" t="s">
        <v>119</v>
      </c>
      <c r="AA23" t="s">
        <v>171</v>
      </c>
      <c r="AC23" t="s">
        <v>172</v>
      </c>
      <c r="AD23" t="s">
        <v>122</v>
      </c>
      <c r="AE23" t="s">
        <v>248</v>
      </c>
      <c r="AG23" t="s">
        <v>249</v>
      </c>
      <c r="AH23" t="s">
        <v>147</v>
      </c>
      <c r="AI23" t="s">
        <v>126</v>
      </c>
      <c r="AJ23" t="s">
        <v>149</v>
      </c>
      <c r="AK23" t="s">
        <v>128</v>
      </c>
      <c r="AL23" t="s">
        <v>250</v>
      </c>
      <c r="AM23">
        <v>29</v>
      </c>
      <c r="AN23" t="s">
        <v>130</v>
      </c>
      <c r="AO23" t="s">
        <v>131</v>
      </c>
      <c r="AP23" t="s">
        <v>251</v>
      </c>
      <c r="AT23" t="s">
        <v>133</v>
      </c>
      <c r="AU23" t="s">
        <v>134</v>
      </c>
      <c r="AV23">
        <v>55</v>
      </c>
      <c r="AW23" t="s">
        <v>135</v>
      </c>
      <c r="AX23" t="s">
        <v>155</v>
      </c>
      <c r="AY23" t="s">
        <v>126</v>
      </c>
      <c r="AZ23" t="s">
        <v>214</v>
      </c>
      <c r="BA23" t="s">
        <v>128</v>
      </c>
      <c r="BB23" t="s">
        <v>180</v>
      </c>
      <c r="BC23">
        <v>63</v>
      </c>
      <c r="BD23" t="s">
        <v>130</v>
      </c>
      <c r="BE23" t="s">
        <v>131</v>
      </c>
      <c r="BF23" t="s">
        <v>138</v>
      </c>
      <c r="BJ23" t="s">
        <v>133</v>
      </c>
      <c r="BK23" t="s">
        <v>134</v>
      </c>
      <c r="BL23">
        <v>55</v>
      </c>
      <c r="BM23" t="s">
        <v>135</v>
      </c>
      <c r="BN23" t="s">
        <v>155</v>
      </c>
      <c r="CU23">
        <v>441553.1972</v>
      </c>
      <c r="CV23">
        <v>4946966.5</v>
      </c>
      <c r="CW23">
        <v>44.673693700000001</v>
      </c>
      <c r="CX23">
        <v>-93.737400840000006</v>
      </c>
      <c r="CY23" s="3">
        <v>42859.618055555555</v>
      </c>
      <c r="CZ23" t="s">
        <v>139</v>
      </c>
      <c r="DA23" t="s">
        <v>140</v>
      </c>
      <c r="DB23" t="s">
        <v>210</v>
      </c>
      <c r="DC23" t="s">
        <v>211</v>
      </c>
      <c r="DD23" t="s">
        <v>252</v>
      </c>
    </row>
    <row r="24" spans="1:108" ht="15" customHeight="1" x14ac:dyDescent="0.25">
      <c r="A24">
        <v>5</v>
      </c>
      <c r="B24">
        <v>630530</v>
      </c>
      <c r="C24" t="s">
        <v>204</v>
      </c>
      <c r="D24">
        <v>40</v>
      </c>
      <c r="E24">
        <v>3.9420000000000002</v>
      </c>
      <c r="F24" t="s">
        <v>109</v>
      </c>
      <c r="H24" t="s">
        <v>110</v>
      </c>
      <c r="I24" t="s">
        <v>111</v>
      </c>
      <c r="J24" t="s">
        <v>112</v>
      </c>
      <c r="L24">
        <v>18026968</v>
      </c>
      <c r="M24">
        <v>182380153</v>
      </c>
      <c r="N24" s="2">
        <v>44781</v>
      </c>
      <c r="O24">
        <v>26</v>
      </c>
      <c r="P24">
        <v>2018</v>
      </c>
      <c r="Q24" t="s">
        <v>205</v>
      </c>
      <c r="R24">
        <v>21</v>
      </c>
      <c r="S24" t="s">
        <v>188</v>
      </c>
      <c r="T24" t="s">
        <v>170</v>
      </c>
      <c r="U24">
        <v>0</v>
      </c>
      <c r="V24">
        <v>1</v>
      </c>
      <c r="X24" t="s">
        <v>216</v>
      </c>
      <c r="Y24" t="s">
        <v>161</v>
      </c>
      <c r="Z24" t="s">
        <v>213</v>
      </c>
      <c r="AA24" t="s">
        <v>171</v>
      </c>
      <c r="AC24" t="s">
        <v>172</v>
      </c>
      <c r="AD24" t="s">
        <v>122</v>
      </c>
      <c r="AE24" t="s">
        <v>207</v>
      </c>
      <c r="AG24" t="s">
        <v>208</v>
      </c>
      <c r="AH24" t="s">
        <v>209</v>
      </c>
      <c r="AI24" t="s">
        <v>126</v>
      </c>
      <c r="AJ24" t="s">
        <v>149</v>
      </c>
      <c r="AK24" t="s">
        <v>193</v>
      </c>
      <c r="AL24" t="s">
        <v>129</v>
      </c>
      <c r="AM24">
        <v>25</v>
      </c>
      <c r="AN24" t="s">
        <v>130</v>
      </c>
      <c r="AO24" t="s">
        <v>234</v>
      </c>
      <c r="AP24" t="s">
        <v>138</v>
      </c>
      <c r="AT24" t="s">
        <v>133</v>
      </c>
      <c r="AU24" t="s">
        <v>134</v>
      </c>
      <c r="AV24">
        <v>55</v>
      </c>
      <c r="AW24" t="s">
        <v>135</v>
      </c>
      <c r="AX24" t="s">
        <v>155</v>
      </c>
      <c r="CU24">
        <v>442399.04200000002</v>
      </c>
      <c r="CV24">
        <v>4948329.24</v>
      </c>
      <c r="CW24">
        <v>44.686029089999998</v>
      </c>
      <c r="CX24">
        <v>-93.726883479999998</v>
      </c>
      <c r="CY24" s="3">
        <v>43338.892361111109</v>
      </c>
      <c r="CZ24" t="s">
        <v>139</v>
      </c>
      <c r="DA24" t="s">
        <v>140</v>
      </c>
      <c r="DB24" t="s">
        <v>210</v>
      </c>
      <c r="DC24" t="s">
        <v>211</v>
      </c>
      <c r="DD24" t="s">
        <v>253</v>
      </c>
    </row>
    <row r="25" spans="1:108" ht="15" customHeight="1" x14ac:dyDescent="0.25">
      <c r="A25">
        <v>5</v>
      </c>
      <c r="B25">
        <v>606580</v>
      </c>
      <c r="C25" t="s">
        <v>204</v>
      </c>
      <c r="D25">
        <v>40</v>
      </c>
      <c r="E25">
        <v>3.99</v>
      </c>
      <c r="F25" t="s">
        <v>109</v>
      </c>
      <c r="H25" t="s">
        <v>110</v>
      </c>
      <c r="I25" t="s">
        <v>111</v>
      </c>
      <c r="J25" t="s">
        <v>112</v>
      </c>
      <c r="L25">
        <v>18019288</v>
      </c>
      <c r="M25">
        <v>181730231</v>
      </c>
      <c r="N25" s="2">
        <v>44718</v>
      </c>
      <c r="O25">
        <v>22</v>
      </c>
      <c r="P25">
        <v>2018</v>
      </c>
      <c r="Q25" t="s">
        <v>168</v>
      </c>
      <c r="R25">
        <v>23</v>
      </c>
      <c r="T25" t="s">
        <v>115</v>
      </c>
      <c r="U25">
        <v>0</v>
      </c>
      <c r="V25">
        <v>1</v>
      </c>
      <c r="X25" t="s">
        <v>254</v>
      </c>
      <c r="Y25" t="s">
        <v>161</v>
      </c>
      <c r="Z25" t="s">
        <v>213</v>
      </c>
      <c r="AA25" t="s">
        <v>171</v>
      </c>
      <c r="AC25" t="s">
        <v>172</v>
      </c>
      <c r="AD25" t="s">
        <v>122</v>
      </c>
      <c r="AE25" t="s">
        <v>207</v>
      </c>
      <c r="AG25" t="s">
        <v>208</v>
      </c>
      <c r="AH25" t="s">
        <v>209</v>
      </c>
      <c r="AI25" t="s">
        <v>126</v>
      </c>
      <c r="AJ25" t="s">
        <v>149</v>
      </c>
      <c r="AK25" t="s">
        <v>128</v>
      </c>
      <c r="AL25" t="s">
        <v>129</v>
      </c>
      <c r="AM25">
        <v>30</v>
      </c>
      <c r="AN25" t="s">
        <v>130</v>
      </c>
      <c r="AO25" t="s">
        <v>131</v>
      </c>
      <c r="AP25" t="s">
        <v>255</v>
      </c>
      <c r="AT25" t="s">
        <v>133</v>
      </c>
      <c r="AU25" t="s">
        <v>134</v>
      </c>
      <c r="AV25">
        <v>55</v>
      </c>
      <c r="AW25" t="s">
        <v>165</v>
      </c>
      <c r="AX25" t="s">
        <v>155</v>
      </c>
      <c r="CU25">
        <v>442460.02669999999</v>
      </c>
      <c r="CV25">
        <v>4948376.6299000001</v>
      </c>
      <c r="CW25">
        <v>44.686460570000001</v>
      </c>
      <c r="CX25">
        <v>-93.726119299999993</v>
      </c>
      <c r="CY25" s="3">
        <v>43273.989583333336</v>
      </c>
      <c r="CZ25" t="s">
        <v>139</v>
      </c>
      <c r="DA25" t="s">
        <v>140</v>
      </c>
      <c r="DB25" t="s">
        <v>210</v>
      </c>
      <c r="DC25" t="s">
        <v>211</v>
      </c>
      <c r="DD25" t="s">
        <v>256</v>
      </c>
    </row>
    <row r="26" spans="1:108" ht="15" customHeight="1" x14ac:dyDescent="0.25">
      <c r="A26">
        <v>5</v>
      </c>
      <c r="B26">
        <v>503212</v>
      </c>
      <c r="C26" t="s">
        <v>204</v>
      </c>
      <c r="D26">
        <v>40</v>
      </c>
      <c r="E26">
        <v>4.0410000000000004</v>
      </c>
      <c r="F26" t="s">
        <v>109</v>
      </c>
      <c r="H26" t="s">
        <v>110</v>
      </c>
      <c r="I26" t="s">
        <v>111</v>
      </c>
      <c r="J26" t="s">
        <v>112</v>
      </c>
      <c r="L26">
        <v>17031135</v>
      </c>
      <c r="M26">
        <v>172650119</v>
      </c>
      <c r="N26" s="2">
        <v>44813</v>
      </c>
      <c r="O26">
        <v>22</v>
      </c>
      <c r="P26">
        <v>2017</v>
      </c>
      <c r="Q26" t="s">
        <v>168</v>
      </c>
      <c r="R26">
        <v>16</v>
      </c>
      <c r="T26" t="s">
        <v>201</v>
      </c>
      <c r="U26">
        <v>0</v>
      </c>
      <c r="V26">
        <v>1</v>
      </c>
      <c r="X26" t="s">
        <v>240</v>
      </c>
      <c r="Y26" t="s">
        <v>161</v>
      </c>
      <c r="Z26" t="s">
        <v>119</v>
      </c>
      <c r="AA26" t="s">
        <v>171</v>
      </c>
      <c r="AC26" t="s">
        <v>172</v>
      </c>
      <c r="AD26" t="s">
        <v>122</v>
      </c>
      <c r="AE26" t="s">
        <v>207</v>
      </c>
      <c r="AG26" t="s">
        <v>208</v>
      </c>
      <c r="AH26" t="s">
        <v>209</v>
      </c>
      <c r="AI26" t="s">
        <v>126</v>
      </c>
      <c r="AJ26" t="s">
        <v>233</v>
      </c>
      <c r="AK26" t="s">
        <v>128</v>
      </c>
      <c r="AL26" t="s">
        <v>257</v>
      </c>
      <c r="AM26">
        <v>31</v>
      </c>
      <c r="AN26" t="s">
        <v>130</v>
      </c>
      <c r="AO26" t="s">
        <v>131</v>
      </c>
      <c r="AP26" t="s">
        <v>194</v>
      </c>
      <c r="AQ26" t="s">
        <v>220</v>
      </c>
      <c r="AT26" t="s">
        <v>133</v>
      </c>
      <c r="AU26" t="s">
        <v>134</v>
      </c>
      <c r="AV26">
        <v>55</v>
      </c>
      <c r="AW26" t="s">
        <v>156</v>
      </c>
      <c r="AX26" t="s">
        <v>155</v>
      </c>
      <c r="CU26">
        <v>442504.68599999999</v>
      </c>
      <c r="CV26">
        <v>4948442.5562000005</v>
      </c>
      <c r="CW26">
        <v>44.687057600000003</v>
      </c>
      <c r="CX26">
        <v>-93.725563179999995</v>
      </c>
      <c r="CY26" s="3">
        <v>43000.670138888891</v>
      </c>
      <c r="CZ26" t="s">
        <v>139</v>
      </c>
      <c r="DA26" t="s">
        <v>140</v>
      </c>
      <c r="DB26" t="s">
        <v>210</v>
      </c>
      <c r="DC26" t="s">
        <v>211</v>
      </c>
      <c r="DD26" t="s">
        <v>258</v>
      </c>
    </row>
    <row r="27" spans="1:108" ht="15" customHeight="1" x14ac:dyDescent="0.25">
      <c r="A27">
        <v>5</v>
      </c>
      <c r="B27">
        <v>819061</v>
      </c>
      <c r="C27" t="s">
        <v>204</v>
      </c>
      <c r="D27">
        <v>40</v>
      </c>
      <c r="E27">
        <v>4.0540000000000003</v>
      </c>
      <c r="F27" t="s">
        <v>109</v>
      </c>
      <c r="H27" t="s">
        <v>110</v>
      </c>
      <c r="I27" t="s">
        <v>111</v>
      </c>
      <c r="J27" t="s">
        <v>112</v>
      </c>
      <c r="L27">
        <v>20019785</v>
      </c>
      <c r="M27">
        <v>201930033</v>
      </c>
      <c r="N27" s="2">
        <v>44749</v>
      </c>
      <c r="O27">
        <v>11</v>
      </c>
      <c r="P27">
        <v>2020</v>
      </c>
      <c r="Q27" t="s">
        <v>144</v>
      </c>
      <c r="R27">
        <v>13</v>
      </c>
      <c r="T27" t="s">
        <v>170</v>
      </c>
      <c r="U27">
        <v>0</v>
      </c>
      <c r="V27">
        <v>1</v>
      </c>
      <c r="X27" t="s">
        <v>240</v>
      </c>
      <c r="Y27" t="s">
        <v>161</v>
      </c>
      <c r="Z27" t="s">
        <v>119</v>
      </c>
      <c r="AA27" t="s">
        <v>148</v>
      </c>
      <c r="AC27" t="s">
        <v>172</v>
      </c>
      <c r="AD27" t="s">
        <v>122</v>
      </c>
      <c r="AE27" t="s">
        <v>207</v>
      </c>
      <c r="AG27" t="s">
        <v>208</v>
      </c>
      <c r="AH27" t="s">
        <v>209</v>
      </c>
      <c r="AI27" t="s">
        <v>126</v>
      </c>
      <c r="AJ27" t="s">
        <v>233</v>
      </c>
      <c r="AK27" t="s">
        <v>128</v>
      </c>
      <c r="AL27" t="s">
        <v>129</v>
      </c>
      <c r="AM27">
        <v>27</v>
      </c>
      <c r="AN27" t="s">
        <v>130</v>
      </c>
      <c r="AO27" t="s">
        <v>131</v>
      </c>
      <c r="AP27" t="s">
        <v>183</v>
      </c>
      <c r="AT27" t="s">
        <v>133</v>
      </c>
      <c r="AU27" t="s">
        <v>145</v>
      </c>
      <c r="AV27">
        <v>55</v>
      </c>
      <c r="AW27" t="s">
        <v>165</v>
      </c>
      <c r="AX27" t="s">
        <v>155</v>
      </c>
      <c r="CU27">
        <v>442510.83789999998</v>
      </c>
      <c r="CV27">
        <v>4948463.6787</v>
      </c>
      <c r="CW27">
        <v>44.687248230000002</v>
      </c>
      <c r="CX27">
        <v>-93.72548793</v>
      </c>
      <c r="CY27" s="3">
        <v>44023.573611111111</v>
      </c>
      <c r="CZ27" t="s">
        <v>139</v>
      </c>
      <c r="DA27" t="s">
        <v>140</v>
      </c>
      <c r="DB27" t="s">
        <v>210</v>
      </c>
      <c r="DC27" t="s">
        <v>211</v>
      </c>
      <c r="DD27" t="s">
        <v>259</v>
      </c>
    </row>
    <row r="28" spans="1:108" ht="15" customHeight="1" x14ac:dyDescent="0.25">
      <c r="A28">
        <v>5</v>
      </c>
      <c r="B28">
        <v>723992</v>
      </c>
      <c r="C28" t="s">
        <v>204</v>
      </c>
      <c r="D28">
        <v>40</v>
      </c>
      <c r="E28">
        <v>4.0970000000000004</v>
      </c>
      <c r="F28" t="s">
        <v>109</v>
      </c>
      <c r="H28" t="s">
        <v>110</v>
      </c>
      <c r="I28" t="s">
        <v>111</v>
      </c>
      <c r="J28" t="s">
        <v>112</v>
      </c>
      <c r="L28">
        <v>19015575</v>
      </c>
      <c r="M28">
        <v>191530108</v>
      </c>
      <c r="N28" s="2">
        <v>44718</v>
      </c>
      <c r="O28">
        <v>2</v>
      </c>
      <c r="P28">
        <v>2019</v>
      </c>
      <c r="Q28" t="s">
        <v>205</v>
      </c>
      <c r="R28">
        <v>19</v>
      </c>
      <c r="T28" t="s">
        <v>170</v>
      </c>
      <c r="U28">
        <v>0</v>
      </c>
      <c r="V28">
        <v>1</v>
      </c>
      <c r="X28" t="s">
        <v>240</v>
      </c>
      <c r="Y28" t="s">
        <v>161</v>
      </c>
      <c r="Z28" t="s">
        <v>119</v>
      </c>
      <c r="AA28" t="s">
        <v>171</v>
      </c>
      <c r="AC28" t="s">
        <v>172</v>
      </c>
      <c r="AD28" t="s">
        <v>122</v>
      </c>
      <c r="AE28" t="s">
        <v>207</v>
      </c>
      <c r="AG28" t="s">
        <v>208</v>
      </c>
      <c r="AH28" t="s">
        <v>209</v>
      </c>
      <c r="AI28" t="s">
        <v>126</v>
      </c>
      <c r="AJ28" t="s">
        <v>233</v>
      </c>
      <c r="AK28" t="s">
        <v>193</v>
      </c>
      <c r="AL28" t="s">
        <v>257</v>
      </c>
      <c r="AM28">
        <v>58</v>
      </c>
      <c r="AN28" t="s">
        <v>130</v>
      </c>
      <c r="AO28" t="s">
        <v>131</v>
      </c>
      <c r="AP28" t="s">
        <v>138</v>
      </c>
      <c r="AT28" t="s">
        <v>133</v>
      </c>
      <c r="AU28" t="s">
        <v>134</v>
      </c>
      <c r="AV28">
        <v>55</v>
      </c>
      <c r="AW28" t="s">
        <v>156</v>
      </c>
      <c r="AX28" t="s">
        <v>155</v>
      </c>
      <c r="CU28">
        <v>442516.37199999997</v>
      </c>
      <c r="CV28">
        <v>4948531.8243000004</v>
      </c>
      <c r="CW28">
        <v>44.687862099999997</v>
      </c>
      <c r="CX28">
        <v>-93.725425759999993</v>
      </c>
      <c r="CY28" s="3">
        <v>43618.791666666664</v>
      </c>
      <c r="CZ28" t="s">
        <v>139</v>
      </c>
      <c r="DA28" t="s">
        <v>140</v>
      </c>
      <c r="DB28" t="s">
        <v>210</v>
      </c>
      <c r="DC28" t="s">
        <v>211</v>
      </c>
      <c r="DD28" s="4" t="s">
        <v>260</v>
      </c>
    </row>
    <row r="29" spans="1:108" ht="15" customHeight="1" x14ac:dyDescent="0.25">
      <c r="A29">
        <v>5</v>
      </c>
      <c r="B29">
        <v>359727</v>
      </c>
      <c r="C29" t="s">
        <v>204</v>
      </c>
      <c r="D29">
        <v>40</v>
      </c>
      <c r="E29">
        <v>4.12</v>
      </c>
      <c r="F29" t="s">
        <v>109</v>
      </c>
      <c r="H29" t="s">
        <v>110</v>
      </c>
      <c r="I29" t="s">
        <v>111</v>
      </c>
      <c r="J29" t="s">
        <v>112</v>
      </c>
      <c r="L29">
        <v>16021132</v>
      </c>
      <c r="M29">
        <v>161780164</v>
      </c>
      <c r="N29" s="2">
        <v>44718</v>
      </c>
      <c r="O29">
        <v>26</v>
      </c>
      <c r="P29">
        <v>2016</v>
      </c>
      <c r="Q29" t="s">
        <v>205</v>
      </c>
      <c r="R29">
        <v>16</v>
      </c>
      <c r="T29" t="s">
        <v>170</v>
      </c>
      <c r="U29">
        <v>0</v>
      </c>
      <c r="V29">
        <v>1</v>
      </c>
      <c r="X29" t="s">
        <v>240</v>
      </c>
      <c r="Y29" t="s">
        <v>118</v>
      </c>
      <c r="Z29" t="s">
        <v>119</v>
      </c>
      <c r="AA29" t="s">
        <v>171</v>
      </c>
      <c r="AB29" t="s">
        <v>174</v>
      </c>
      <c r="AC29" t="s">
        <v>172</v>
      </c>
      <c r="AD29" t="s">
        <v>122</v>
      </c>
      <c r="AE29" t="s">
        <v>207</v>
      </c>
      <c r="AG29" t="s">
        <v>208</v>
      </c>
      <c r="AH29" t="s">
        <v>209</v>
      </c>
      <c r="AI29" t="s">
        <v>126</v>
      </c>
      <c r="AJ29" t="s">
        <v>233</v>
      </c>
      <c r="AK29" t="s">
        <v>128</v>
      </c>
      <c r="AL29" t="s">
        <v>261</v>
      </c>
      <c r="AM29">
        <v>38</v>
      </c>
      <c r="AN29" t="s">
        <v>151</v>
      </c>
      <c r="AO29" t="s">
        <v>131</v>
      </c>
      <c r="AP29" t="s">
        <v>194</v>
      </c>
      <c r="AQ29" t="s">
        <v>220</v>
      </c>
      <c r="AT29" t="s">
        <v>133</v>
      </c>
      <c r="AU29" t="s">
        <v>154</v>
      </c>
      <c r="AV29">
        <v>55</v>
      </c>
      <c r="AW29" t="s">
        <v>135</v>
      </c>
      <c r="AX29" t="s">
        <v>155</v>
      </c>
      <c r="CU29">
        <v>442518.02490000002</v>
      </c>
      <c r="CV29">
        <v>4948569.6320000002</v>
      </c>
      <c r="CW29">
        <v>44.688202570000001</v>
      </c>
      <c r="CX29">
        <v>-93.725409150000004</v>
      </c>
      <c r="CY29" s="3">
        <v>42547.670138888891</v>
      </c>
      <c r="CZ29" t="s">
        <v>139</v>
      </c>
      <c r="DA29" t="s">
        <v>140</v>
      </c>
      <c r="DB29" t="s">
        <v>210</v>
      </c>
      <c r="DC29" t="s">
        <v>211</v>
      </c>
      <c r="DD29" t="s">
        <v>262</v>
      </c>
    </row>
    <row r="30" spans="1:108" ht="15" customHeight="1" x14ac:dyDescent="0.25">
      <c r="A30">
        <v>5</v>
      </c>
      <c r="B30">
        <v>448682</v>
      </c>
      <c r="C30" t="s">
        <v>204</v>
      </c>
      <c r="D30">
        <v>40</v>
      </c>
      <c r="E30">
        <v>4.2149999999999999</v>
      </c>
      <c r="F30" t="s">
        <v>109</v>
      </c>
      <c r="H30" t="s">
        <v>110</v>
      </c>
      <c r="I30" t="s">
        <v>111</v>
      </c>
      <c r="J30" t="s">
        <v>112</v>
      </c>
      <c r="L30">
        <v>17014060</v>
      </c>
      <c r="M30">
        <v>171200043</v>
      </c>
      <c r="N30" s="2">
        <v>44655</v>
      </c>
      <c r="O30">
        <v>30</v>
      </c>
      <c r="P30">
        <v>2017</v>
      </c>
      <c r="Q30" t="s">
        <v>205</v>
      </c>
      <c r="R30">
        <v>13</v>
      </c>
      <c r="T30" t="s">
        <v>115</v>
      </c>
      <c r="U30">
        <v>0</v>
      </c>
      <c r="V30">
        <v>1</v>
      </c>
      <c r="X30" t="s">
        <v>160</v>
      </c>
      <c r="Y30" t="s">
        <v>161</v>
      </c>
      <c r="Z30" t="s">
        <v>119</v>
      </c>
      <c r="AA30" t="s">
        <v>148</v>
      </c>
      <c r="AC30" t="s">
        <v>172</v>
      </c>
      <c r="AD30" t="s">
        <v>122</v>
      </c>
      <c r="AE30" t="s">
        <v>207</v>
      </c>
      <c r="AG30" t="s">
        <v>208</v>
      </c>
      <c r="AH30" t="s">
        <v>163</v>
      </c>
      <c r="AI30" t="s">
        <v>126</v>
      </c>
      <c r="AJ30" t="s">
        <v>149</v>
      </c>
      <c r="AK30" t="s">
        <v>193</v>
      </c>
      <c r="AL30" t="s">
        <v>129</v>
      </c>
      <c r="AM30">
        <v>47</v>
      </c>
      <c r="AN30" t="s">
        <v>130</v>
      </c>
      <c r="AO30" t="s">
        <v>131</v>
      </c>
      <c r="AP30" t="s">
        <v>138</v>
      </c>
      <c r="AT30" t="s">
        <v>133</v>
      </c>
      <c r="AU30" t="s">
        <v>134</v>
      </c>
      <c r="AV30">
        <v>55</v>
      </c>
      <c r="AW30" t="s">
        <v>135</v>
      </c>
      <c r="AX30" t="s">
        <v>155</v>
      </c>
      <c r="CU30">
        <v>442522.5858</v>
      </c>
      <c r="CV30">
        <v>4948721.5385999996</v>
      </c>
      <c r="CW30">
        <v>44.689570349999997</v>
      </c>
      <c r="CX30">
        <v>-93.725368660000001</v>
      </c>
      <c r="CY30" s="3">
        <v>42855.548611111109</v>
      </c>
      <c r="CZ30" t="s">
        <v>139</v>
      </c>
      <c r="DA30" t="s">
        <v>140</v>
      </c>
      <c r="DB30" t="s">
        <v>210</v>
      </c>
      <c r="DC30" t="s">
        <v>211</v>
      </c>
      <c r="DD30" t="s">
        <v>263</v>
      </c>
    </row>
    <row r="31" spans="1:108" ht="15" customHeight="1" x14ac:dyDescent="0.25">
      <c r="A31">
        <v>5</v>
      </c>
      <c r="B31">
        <v>520035</v>
      </c>
      <c r="C31" t="s">
        <v>204</v>
      </c>
      <c r="D31">
        <v>40</v>
      </c>
      <c r="E31">
        <v>4.351</v>
      </c>
      <c r="F31" t="s">
        <v>109</v>
      </c>
      <c r="H31" t="s">
        <v>110</v>
      </c>
      <c r="I31" t="s">
        <v>111</v>
      </c>
      <c r="J31" t="s">
        <v>112</v>
      </c>
      <c r="L31">
        <v>17038463</v>
      </c>
      <c r="M31">
        <v>173310093</v>
      </c>
      <c r="N31" s="2">
        <v>44876</v>
      </c>
      <c r="O31">
        <v>27</v>
      </c>
      <c r="P31">
        <v>2017</v>
      </c>
      <c r="Q31" t="s">
        <v>182</v>
      </c>
      <c r="R31">
        <v>15</v>
      </c>
      <c r="T31" t="s">
        <v>170</v>
      </c>
      <c r="U31">
        <v>0</v>
      </c>
      <c r="V31">
        <v>1</v>
      </c>
      <c r="X31" t="s">
        <v>264</v>
      </c>
      <c r="Y31" t="s">
        <v>161</v>
      </c>
      <c r="Z31" t="s">
        <v>119</v>
      </c>
      <c r="AA31" t="s">
        <v>148</v>
      </c>
      <c r="AC31" t="s">
        <v>172</v>
      </c>
      <c r="AD31" t="s">
        <v>122</v>
      </c>
      <c r="AE31" t="s">
        <v>207</v>
      </c>
      <c r="AG31" t="s">
        <v>208</v>
      </c>
      <c r="AH31" t="s">
        <v>209</v>
      </c>
      <c r="AI31" t="s">
        <v>126</v>
      </c>
      <c r="AJ31" t="s">
        <v>237</v>
      </c>
      <c r="AK31" t="s">
        <v>128</v>
      </c>
      <c r="AL31" t="s">
        <v>129</v>
      </c>
      <c r="AM31">
        <v>41</v>
      </c>
      <c r="AN31" t="s">
        <v>130</v>
      </c>
      <c r="AO31" t="s">
        <v>131</v>
      </c>
      <c r="AP31" t="s">
        <v>183</v>
      </c>
      <c r="AT31" t="s">
        <v>133</v>
      </c>
      <c r="AU31" t="s">
        <v>145</v>
      </c>
      <c r="AV31">
        <v>55</v>
      </c>
      <c r="AW31" t="s">
        <v>135</v>
      </c>
      <c r="AX31" t="s">
        <v>155</v>
      </c>
      <c r="CU31">
        <v>442551.18320000003</v>
      </c>
      <c r="CV31">
        <v>4948934.9036999997</v>
      </c>
      <c r="CW31">
        <v>44.691493289999997</v>
      </c>
      <c r="CX31">
        <v>-93.725031759999993</v>
      </c>
      <c r="CY31" s="3">
        <v>43066.625</v>
      </c>
      <c r="CZ31" t="s">
        <v>139</v>
      </c>
      <c r="DA31" t="s">
        <v>140</v>
      </c>
      <c r="DB31" t="s">
        <v>210</v>
      </c>
      <c r="DC31" t="s">
        <v>211</v>
      </c>
      <c r="DD31" t="s">
        <v>265</v>
      </c>
    </row>
    <row r="32" spans="1:108" ht="15" customHeight="1" x14ac:dyDescent="0.25">
      <c r="A32">
        <v>5</v>
      </c>
      <c r="B32">
        <v>746665</v>
      </c>
      <c r="C32" t="s">
        <v>204</v>
      </c>
      <c r="D32">
        <v>52</v>
      </c>
      <c r="E32">
        <v>8.0429999999999993</v>
      </c>
      <c r="F32" t="s">
        <v>109</v>
      </c>
      <c r="H32" t="s">
        <v>110</v>
      </c>
      <c r="I32" t="s">
        <v>111</v>
      </c>
      <c r="J32" t="s">
        <v>112</v>
      </c>
      <c r="L32">
        <v>19027329</v>
      </c>
      <c r="M32">
        <v>192540184</v>
      </c>
      <c r="N32" s="2">
        <v>44813</v>
      </c>
      <c r="O32">
        <v>11</v>
      </c>
      <c r="P32">
        <v>2019</v>
      </c>
      <c r="Q32" t="s">
        <v>178</v>
      </c>
      <c r="R32">
        <v>21</v>
      </c>
      <c r="S32" t="s">
        <v>188</v>
      </c>
      <c r="T32" t="s">
        <v>115</v>
      </c>
      <c r="U32">
        <v>0</v>
      </c>
      <c r="V32">
        <v>1</v>
      </c>
      <c r="X32" t="s">
        <v>160</v>
      </c>
      <c r="Y32" t="s">
        <v>236</v>
      </c>
      <c r="Z32" t="s">
        <v>213</v>
      </c>
      <c r="AA32" t="s">
        <v>120</v>
      </c>
      <c r="AC32" t="s">
        <v>121</v>
      </c>
      <c r="AD32" t="s">
        <v>122</v>
      </c>
      <c r="AE32" t="s">
        <v>266</v>
      </c>
      <c r="AG32" t="s">
        <v>267</v>
      </c>
      <c r="AH32" t="s">
        <v>163</v>
      </c>
      <c r="AI32" t="s">
        <v>126</v>
      </c>
      <c r="AJ32" t="s">
        <v>164</v>
      </c>
      <c r="AK32" t="s">
        <v>193</v>
      </c>
      <c r="AL32" t="s">
        <v>129</v>
      </c>
      <c r="AM32">
        <v>18</v>
      </c>
      <c r="AN32" t="s">
        <v>151</v>
      </c>
      <c r="AO32" t="s">
        <v>131</v>
      </c>
      <c r="AP32" t="s">
        <v>138</v>
      </c>
      <c r="AT32" t="s">
        <v>133</v>
      </c>
      <c r="AU32" t="s">
        <v>134</v>
      </c>
      <c r="AV32">
        <v>55</v>
      </c>
      <c r="AW32" t="s">
        <v>135</v>
      </c>
      <c r="AX32" t="s">
        <v>155</v>
      </c>
      <c r="CU32">
        <v>442513.598</v>
      </c>
      <c r="CV32">
        <v>4948580.5088999998</v>
      </c>
      <c r="CW32">
        <v>44.688300130000002</v>
      </c>
      <c r="CX32">
        <v>-93.725466229999995</v>
      </c>
      <c r="CY32" s="3">
        <v>43719.909722222219</v>
      </c>
      <c r="CZ32" t="s">
        <v>139</v>
      </c>
      <c r="DA32" t="s">
        <v>140</v>
      </c>
      <c r="DB32" t="s">
        <v>210</v>
      </c>
      <c r="DC32" t="s">
        <v>211</v>
      </c>
      <c r="DD32" t="s">
        <v>268</v>
      </c>
    </row>
    <row r="33" spans="1:108" ht="16.5" customHeight="1" x14ac:dyDescent="0.25">
      <c r="A33">
        <v>5</v>
      </c>
      <c r="B33">
        <v>820334</v>
      </c>
      <c r="C33" t="s">
        <v>224</v>
      </c>
      <c r="D33">
        <v>127</v>
      </c>
      <c r="E33">
        <v>2E-3</v>
      </c>
      <c r="F33" t="s">
        <v>109</v>
      </c>
      <c r="H33" t="s">
        <v>110</v>
      </c>
      <c r="I33" t="s">
        <v>111</v>
      </c>
      <c r="J33" t="s">
        <v>112</v>
      </c>
      <c r="L33">
        <v>20020635</v>
      </c>
      <c r="M33">
        <v>202000030</v>
      </c>
      <c r="N33" s="2">
        <v>44749</v>
      </c>
      <c r="O33">
        <v>18</v>
      </c>
      <c r="P33">
        <v>2020</v>
      </c>
      <c r="Q33" t="s">
        <v>144</v>
      </c>
      <c r="R33">
        <v>12</v>
      </c>
      <c r="S33" t="s">
        <v>145</v>
      </c>
      <c r="T33" t="s">
        <v>170</v>
      </c>
      <c r="U33">
        <v>0</v>
      </c>
      <c r="V33">
        <v>3</v>
      </c>
      <c r="W33" t="s">
        <v>116</v>
      </c>
      <c r="X33" t="s">
        <v>117</v>
      </c>
      <c r="Y33" t="s">
        <v>190</v>
      </c>
      <c r="Z33" t="s">
        <v>119</v>
      </c>
      <c r="AA33" t="s">
        <v>148</v>
      </c>
      <c r="AC33" t="s">
        <v>172</v>
      </c>
      <c r="AD33" t="s">
        <v>122</v>
      </c>
      <c r="AE33" t="s">
        <v>269</v>
      </c>
      <c r="AG33" t="s">
        <v>270</v>
      </c>
      <c r="AH33" t="s">
        <v>125</v>
      </c>
      <c r="AI33" t="s">
        <v>126</v>
      </c>
      <c r="AJ33" t="s">
        <v>164</v>
      </c>
      <c r="AK33" t="s">
        <v>193</v>
      </c>
      <c r="AL33" t="s">
        <v>180</v>
      </c>
      <c r="AM33">
        <v>48</v>
      </c>
      <c r="AN33" t="s">
        <v>151</v>
      </c>
      <c r="AO33" t="s">
        <v>131</v>
      </c>
      <c r="AP33" t="s">
        <v>138</v>
      </c>
      <c r="AT33" t="s">
        <v>133</v>
      </c>
      <c r="AU33" t="s">
        <v>134</v>
      </c>
      <c r="AV33">
        <v>55</v>
      </c>
      <c r="AW33" t="s">
        <v>135</v>
      </c>
      <c r="AX33" t="s">
        <v>155</v>
      </c>
      <c r="AY33" t="s">
        <v>126</v>
      </c>
      <c r="AZ33" t="s">
        <v>233</v>
      </c>
      <c r="BA33" t="s">
        <v>193</v>
      </c>
      <c r="BB33" t="s">
        <v>271</v>
      </c>
      <c r="BC33">
        <v>42</v>
      </c>
      <c r="BD33" t="s">
        <v>130</v>
      </c>
      <c r="BE33" t="s">
        <v>131</v>
      </c>
      <c r="BF33" t="s">
        <v>138</v>
      </c>
      <c r="BJ33" t="s">
        <v>133</v>
      </c>
      <c r="BK33" t="s">
        <v>134</v>
      </c>
      <c r="BL33">
        <v>55</v>
      </c>
      <c r="BM33" t="s">
        <v>135</v>
      </c>
      <c r="BN33" t="s">
        <v>155</v>
      </c>
      <c r="BO33" t="s">
        <v>126</v>
      </c>
      <c r="BP33" t="s">
        <v>233</v>
      </c>
      <c r="BQ33" t="s">
        <v>193</v>
      </c>
      <c r="BR33" t="s">
        <v>271</v>
      </c>
      <c r="BS33">
        <v>49</v>
      </c>
      <c r="BT33" t="s">
        <v>130</v>
      </c>
      <c r="BU33" t="s">
        <v>131</v>
      </c>
      <c r="BV33" t="s">
        <v>272</v>
      </c>
      <c r="BZ33" t="s">
        <v>133</v>
      </c>
      <c r="CA33" t="s">
        <v>134</v>
      </c>
      <c r="CB33">
        <v>55</v>
      </c>
      <c r="CC33" t="s">
        <v>135</v>
      </c>
      <c r="CD33" t="s">
        <v>155</v>
      </c>
      <c r="CU33">
        <v>442521.47440000001</v>
      </c>
      <c r="CV33">
        <v>4948580.4658000004</v>
      </c>
      <c r="CW33">
        <v>44.68830037</v>
      </c>
      <c r="CX33">
        <v>-93.725366840000007</v>
      </c>
      <c r="CY33" s="3">
        <v>44030.520833333336</v>
      </c>
      <c r="CZ33" t="s">
        <v>139</v>
      </c>
      <c r="DA33" t="s">
        <v>140</v>
      </c>
      <c r="DB33" t="s">
        <v>210</v>
      </c>
      <c r="DC33" t="s">
        <v>211</v>
      </c>
      <c r="DD33" t="s">
        <v>273</v>
      </c>
    </row>
    <row r="34" spans="1:108" ht="16.5" customHeight="1" x14ac:dyDescent="0.25">
      <c r="A34">
        <v>5</v>
      </c>
      <c r="B34">
        <v>606603</v>
      </c>
      <c r="C34" t="s">
        <v>224</v>
      </c>
      <c r="D34">
        <v>127</v>
      </c>
      <c r="E34">
        <v>8.0000000000000002E-3</v>
      </c>
      <c r="F34" t="s">
        <v>109</v>
      </c>
      <c r="H34" t="s">
        <v>110</v>
      </c>
      <c r="I34" t="s">
        <v>111</v>
      </c>
      <c r="J34" t="s">
        <v>112</v>
      </c>
      <c r="L34">
        <v>18019400</v>
      </c>
      <c r="M34">
        <v>181750129</v>
      </c>
      <c r="N34" s="2">
        <v>44718</v>
      </c>
      <c r="O34">
        <v>24</v>
      </c>
      <c r="P34">
        <v>2018</v>
      </c>
      <c r="Q34" t="s">
        <v>205</v>
      </c>
      <c r="R34">
        <v>9</v>
      </c>
      <c r="T34" t="s">
        <v>115</v>
      </c>
      <c r="U34">
        <v>0</v>
      </c>
      <c r="V34">
        <v>1</v>
      </c>
      <c r="X34" t="s">
        <v>232</v>
      </c>
      <c r="Y34" t="s">
        <v>190</v>
      </c>
      <c r="Z34" t="s">
        <v>119</v>
      </c>
      <c r="AA34" t="s">
        <v>148</v>
      </c>
      <c r="AC34" t="s">
        <v>172</v>
      </c>
      <c r="AD34" t="s">
        <v>122</v>
      </c>
      <c r="AE34" t="s">
        <v>269</v>
      </c>
      <c r="AG34" t="s">
        <v>270</v>
      </c>
      <c r="AH34" t="s">
        <v>209</v>
      </c>
      <c r="AI34" t="s">
        <v>126</v>
      </c>
      <c r="AJ34" t="s">
        <v>164</v>
      </c>
      <c r="AK34" t="s">
        <v>173</v>
      </c>
      <c r="AL34" t="s">
        <v>129</v>
      </c>
      <c r="AM34">
        <v>56</v>
      </c>
      <c r="AN34" t="s">
        <v>130</v>
      </c>
      <c r="AO34" t="s">
        <v>234</v>
      </c>
      <c r="AP34" t="s">
        <v>132</v>
      </c>
      <c r="AQ34" t="s">
        <v>221</v>
      </c>
      <c r="AT34" t="s">
        <v>133</v>
      </c>
      <c r="AU34" t="s">
        <v>134</v>
      </c>
      <c r="AV34">
        <v>55</v>
      </c>
      <c r="AW34" t="s">
        <v>135</v>
      </c>
      <c r="AX34" t="s">
        <v>155</v>
      </c>
      <c r="CU34">
        <v>442531.05530000001</v>
      </c>
      <c r="CV34">
        <v>4948580.3556000004</v>
      </c>
      <c r="CW34">
        <v>44.688300150000003</v>
      </c>
      <c r="CX34">
        <v>-93.72524593</v>
      </c>
      <c r="CY34" s="3">
        <v>43275.409722222219</v>
      </c>
      <c r="CZ34" t="s">
        <v>139</v>
      </c>
      <c r="DA34" t="s">
        <v>140</v>
      </c>
      <c r="DB34" t="s">
        <v>210</v>
      </c>
      <c r="DC34" t="s">
        <v>211</v>
      </c>
      <c r="DD34" t="s">
        <v>274</v>
      </c>
    </row>
    <row r="35" spans="1:108" ht="16.5" customHeight="1" x14ac:dyDescent="0.25">
      <c r="A35">
        <v>5</v>
      </c>
      <c r="B35">
        <v>380490</v>
      </c>
      <c r="C35" t="s">
        <v>224</v>
      </c>
      <c r="D35">
        <v>127</v>
      </c>
      <c r="E35">
        <v>4.1000000000000002E-2</v>
      </c>
      <c r="F35" t="s">
        <v>109</v>
      </c>
      <c r="H35" t="s">
        <v>110</v>
      </c>
      <c r="I35" t="s">
        <v>111</v>
      </c>
      <c r="J35" t="s">
        <v>112</v>
      </c>
      <c r="L35">
        <v>16031906</v>
      </c>
      <c r="M35">
        <v>162640092</v>
      </c>
      <c r="N35" s="2">
        <v>44813</v>
      </c>
      <c r="O35">
        <v>20</v>
      </c>
      <c r="P35">
        <v>2016</v>
      </c>
      <c r="Q35" t="s">
        <v>113</v>
      </c>
      <c r="R35">
        <v>7</v>
      </c>
      <c r="S35" t="s">
        <v>145</v>
      </c>
      <c r="T35" t="s">
        <v>115</v>
      </c>
      <c r="U35">
        <v>0</v>
      </c>
      <c r="V35">
        <v>1</v>
      </c>
      <c r="X35" t="s">
        <v>275</v>
      </c>
      <c r="Y35" t="s">
        <v>190</v>
      </c>
      <c r="Z35" t="s">
        <v>276</v>
      </c>
      <c r="AA35" t="s">
        <v>171</v>
      </c>
      <c r="AC35" t="s">
        <v>172</v>
      </c>
      <c r="AD35" t="s">
        <v>122</v>
      </c>
      <c r="AE35" t="s">
        <v>269</v>
      </c>
      <c r="AG35" t="s">
        <v>270</v>
      </c>
      <c r="AH35" t="s">
        <v>209</v>
      </c>
      <c r="AI35" t="s">
        <v>126</v>
      </c>
      <c r="AJ35" t="s">
        <v>164</v>
      </c>
      <c r="AK35" t="s">
        <v>173</v>
      </c>
      <c r="AL35" t="s">
        <v>129</v>
      </c>
      <c r="AM35">
        <v>26</v>
      </c>
      <c r="AN35" t="s">
        <v>151</v>
      </c>
      <c r="AO35" t="s">
        <v>131</v>
      </c>
      <c r="AP35" t="s">
        <v>221</v>
      </c>
      <c r="AT35" t="s">
        <v>133</v>
      </c>
      <c r="AU35" t="s">
        <v>154</v>
      </c>
      <c r="AV35">
        <v>55</v>
      </c>
      <c r="AW35" t="s">
        <v>135</v>
      </c>
      <c r="AX35" t="s">
        <v>157</v>
      </c>
      <c r="CU35">
        <v>442585.15220000001</v>
      </c>
      <c r="CV35">
        <v>4948579.7335000001</v>
      </c>
      <c r="CW35">
        <v>44.688298879999998</v>
      </c>
      <c r="CX35">
        <v>-93.724563230000001</v>
      </c>
      <c r="CY35" s="3">
        <v>42633.305555555555</v>
      </c>
      <c r="CZ35" t="s">
        <v>139</v>
      </c>
      <c r="DA35" t="s">
        <v>140</v>
      </c>
      <c r="DB35" t="s">
        <v>210</v>
      </c>
      <c r="DC35" t="s">
        <v>211</v>
      </c>
      <c r="DD35" s="4" t="s">
        <v>277</v>
      </c>
    </row>
    <row r="36" spans="1:108" ht="16.5" customHeight="1" x14ac:dyDescent="0.25">
      <c r="A36">
        <v>5</v>
      </c>
      <c r="B36">
        <v>429709</v>
      </c>
      <c r="F36" t="s">
        <v>109</v>
      </c>
      <c r="H36">
        <v>665539</v>
      </c>
      <c r="J36" t="s">
        <v>112</v>
      </c>
      <c r="L36">
        <v>17008573</v>
      </c>
      <c r="M36">
        <v>170750023</v>
      </c>
      <c r="N36" s="2">
        <v>44623</v>
      </c>
      <c r="O36">
        <v>16</v>
      </c>
      <c r="P36">
        <v>2017</v>
      </c>
      <c r="Q36" t="s">
        <v>218</v>
      </c>
      <c r="R36">
        <v>6</v>
      </c>
      <c r="T36" t="s">
        <v>115</v>
      </c>
      <c r="U36">
        <v>0</v>
      </c>
      <c r="V36">
        <v>1</v>
      </c>
      <c r="X36" t="s">
        <v>232</v>
      </c>
      <c r="Y36" t="s">
        <v>161</v>
      </c>
      <c r="Z36" t="s">
        <v>213</v>
      </c>
      <c r="AA36" t="s">
        <v>171</v>
      </c>
      <c r="AC36" t="s">
        <v>172</v>
      </c>
      <c r="AD36" t="s">
        <v>122</v>
      </c>
      <c r="AE36" t="s">
        <v>278</v>
      </c>
      <c r="AH36" t="s">
        <v>209</v>
      </c>
      <c r="AI36" t="s">
        <v>126</v>
      </c>
      <c r="AJ36" t="s">
        <v>127</v>
      </c>
      <c r="AL36" t="s">
        <v>257</v>
      </c>
      <c r="AM36">
        <v>43</v>
      </c>
      <c r="AN36" t="s">
        <v>130</v>
      </c>
      <c r="AO36" t="s">
        <v>131</v>
      </c>
      <c r="AP36" t="s">
        <v>279</v>
      </c>
      <c r="CU36">
        <v>442467.56000199</v>
      </c>
      <c r="CV36">
        <v>4948402.3229583399</v>
      </c>
      <c r="CW36">
        <v>44.686684540000002</v>
      </c>
      <c r="CX36">
        <v>-93.726019289999996</v>
      </c>
      <c r="CY36" s="3">
        <v>42810.25</v>
      </c>
      <c r="CZ36" t="s">
        <v>139</v>
      </c>
      <c r="DA36" t="s">
        <v>140</v>
      </c>
      <c r="DB36" t="s">
        <v>210</v>
      </c>
      <c r="DC36" t="s">
        <v>211</v>
      </c>
      <c r="DD36" t="s">
        <v>280</v>
      </c>
    </row>
    <row r="37" spans="1:108" ht="16.5" customHeight="1" x14ac:dyDescent="0.25"/>
    <row r="38" spans="1:108" ht="16.5" customHeight="1" x14ac:dyDescent="0.25">
      <c r="DA38" s="4"/>
    </row>
    <row r="39" spans="1:108" ht="16.5" customHeight="1" x14ac:dyDescent="0.25">
      <c r="DA39" s="4"/>
    </row>
    <row r="40" spans="1:108" ht="16.5" customHeight="1" x14ac:dyDescent="0.25">
      <c r="DA40" s="4"/>
    </row>
    <row r="41" spans="1:108" ht="16.5" customHeight="1" x14ac:dyDescent="0.25">
      <c r="DA41" s="4"/>
    </row>
    <row r="42" spans="1:108" ht="16.5" customHeight="1" x14ac:dyDescent="0.25">
      <c r="DA42" s="4"/>
    </row>
    <row r="43" spans="1:108" ht="16.5" customHeight="1" x14ac:dyDescent="0.25">
      <c r="DA43" s="4"/>
    </row>
    <row r="44" spans="1:108" ht="16.5" customHeight="1" x14ac:dyDescent="0.25">
      <c r="DA44" s="4"/>
    </row>
    <row r="45" spans="1:108" ht="16.5" customHeight="1" x14ac:dyDescent="0.25">
      <c r="DA45" s="4"/>
    </row>
    <row r="46" spans="1:108" ht="16.5" customHeight="1" x14ac:dyDescent="0.25">
      <c r="DA46" s="4"/>
    </row>
    <row r="47" spans="1:108" ht="16.5" customHeight="1" x14ac:dyDescent="0.25">
      <c r="DA47" s="4"/>
    </row>
    <row r="48" spans="1:108" ht="16.5" customHeight="1" x14ac:dyDescent="0.25">
      <c r="DA48" s="4"/>
    </row>
    <row r="49" spans="105:105" ht="16.5" customHeight="1" x14ac:dyDescent="0.25">
      <c r="DA49" s="4"/>
    </row>
    <row r="50" spans="105:105" ht="16.5" customHeight="1" x14ac:dyDescent="0.25">
      <c r="DA50" s="4"/>
    </row>
    <row r="51" spans="105:105" ht="16.5" customHeight="1" x14ac:dyDescent="0.25">
      <c r="DA51" s="4"/>
    </row>
    <row r="52" spans="105:105" ht="16.5" customHeight="1" x14ac:dyDescent="0.25">
      <c r="DA52" s="4"/>
    </row>
    <row r="53" spans="105:105" ht="16.5" customHeight="1" x14ac:dyDescent="0.25"/>
    <row r="54" spans="105:105" ht="16.5" customHeight="1" x14ac:dyDescent="0.25">
      <c r="DA54" s="4"/>
    </row>
    <row r="55" spans="105:105" ht="16.5" customHeight="1" x14ac:dyDescent="0.25">
      <c r="DA55" s="4"/>
    </row>
    <row r="56" spans="105:105" ht="16.5" customHeight="1" x14ac:dyDescent="0.25">
      <c r="DA56" s="4"/>
    </row>
    <row r="57" spans="105:105" ht="16.5" customHeight="1" x14ac:dyDescent="0.25">
      <c r="DA57" s="4"/>
    </row>
    <row r="58" spans="105:105" ht="16.5" customHeight="1" x14ac:dyDescent="0.25"/>
    <row r="59" spans="105:105" ht="15" customHeight="1" x14ac:dyDescent="0.25">
      <c r="DA59" s="4"/>
    </row>
    <row r="61" spans="105:105" ht="15" customHeight="1" x14ac:dyDescent="0.25">
      <c r="DA61" s="4"/>
    </row>
    <row r="62" spans="105:105" ht="15" customHeight="1" x14ac:dyDescent="0.25">
      <c r="DA62" s="4"/>
    </row>
    <row r="63" spans="105:105" ht="15.75" customHeight="1" x14ac:dyDescent="0.25">
      <c r="DA63" s="4"/>
    </row>
    <row r="64" spans="105:105" ht="15.75" customHeight="1" x14ac:dyDescent="0.25">
      <c r="DA64" s="4"/>
    </row>
    <row r="65" spans="105:105" ht="15.75" customHeight="1" x14ac:dyDescent="0.25">
      <c r="DA65" s="4"/>
    </row>
    <row r="66" spans="105:105" ht="15.75" customHeight="1" x14ac:dyDescent="0.25">
      <c r="DA66" s="4"/>
    </row>
    <row r="67" spans="105:105" ht="15.75" customHeight="1" x14ac:dyDescent="0.25">
      <c r="DA67" s="4"/>
    </row>
    <row r="68" spans="105:105" ht="15.75" customHeight="1" x14ac:dyDescent="0.25"/>
    <row r="69" spans="105:105" ht="15.75" customHeight="1" x14ac:dyDescent="0.25">
      <c r="DA69" s="4"/>
    </row>
    <row r="70" spans="105:105" ht="15.75" customHeight="1" x14ac:dyDescent="0.25">
      <c r="DA70" s="4"/>
    </row>
    <row r="71" spans="105:105" ht="15.75" customHeight="1" x14ac:dyDescent="0.25">
      <c r="DA71" s="4"/>
    </row>
    <row r="72" spans="105:105" ht="15.75" customHeight="1" x14ac:dyDescent="0.25">
      <c r="DA72" s="4"/>
    </row>
    <row r="73" spans="105:105" ht="15.75" customHeight="1" x14ac:dyDescent="0.25"/>
    <row r="74" spans="105:105" ht="15.75" customHeight="1" x14ac:dyDescent="0.25">
      <c r="DA74" s="4"/>
    </row>
    <row r="75" spans="105:105" ht="16.5" customHeight="1" x14ac:dyDescent="0.25"/>
    <row r="76" spans="105:105" ht="16.5" customHeight="1" x14ac:dyDescent="0.25"/>
    <row r="77" spans="105:105" ht="16.5" customHeight="1" x14ac:dyDescent="0.25"/>
    <row r="78" spans="105:105" ht="16.5" customHeight="1" x14ac:dyDescent="0.25"/>
    <row r="79" spans="105:105" ht="16.5" customHeight="1" x14ac:dyDescent="0.25"/>
    <row r="80" spans="105:10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sheetData>
  <autoFilter ref="T1:T117" xr:uid="{7A01FA92-2D9D-466E-B22F-2DCC3DF759F6}"/>
  <conditionalFormatting sqref="B6:DA6">
    <cfRule type="containsText" dxfId="1" priority="1" operator="containsText" text="FALSE">
      <formula>NOT(ISERROR(SEARCH("FALSE",B6)))</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8E58-FEB7-42E9-9242-4F733A7E7E92}">
  <dimension ref="A1:DC42"/>
  <sheetViews>
    <sheetView topLeftCell="CJ24" workbookViewId="0">
      <selection activeCell="A2" sqref="A2:DC42"/>
    </sheetView>
  </sheetViews>
  <sheetFormatPr defaultRowHeight="15" customHeight="1" x14ac:dyDescent="0.25"/>
  <sheetData>
    <row r="1" spans="1:107" ht="15" customHeight="1" x14ac:dyDescent="0.25">
      <c r="A1" t="s">
        <v>1</v>
      </c>
      <c r="B1" t="s">
        <v>2</v>
      </c>
      <c r="C1" t="s">
        <v>3</v>
      </c>
      <c r="D1" t="s">
        <v>4</v>
      </c>
      <c r="E1" t="s">
        <v>5</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38</v>
      </c>
      <c r="AM1" t="s">
        <v>39</v>
      </c>
      <c r="AN1" t="s">
        <v>40</v>
      </c>
      <c r="AO1" t="s">
        <v>41</v>
      </c>
      <c r="AP1" t="s">
        <v>42</v>
      </c>
      <c r="AQ1" t="s">
        <v>43</v>
      </c>
      <c r="AR1" t="s">
        <v>44</v>
      </c>
      <c r="AS1" t="s">
        <v>45</v>
      </c>
      <c r="AT1" t="s">
        <v>46</v>
      </c>
      <c r="AU1" t="s">
        <v>47</v>
      </c>
      <c r="AV1" t="s">
        <v>48</v>
      </c>
      <c r="AW1" t="s">
        <v>49</v>
      </c>
      <c r="AX1" t="s">
        <v>50</v>
      </c>
      <c r="AY1" t="s">
        <v>51</v>
      </c>
      <c r="AZ1" t="s">
        <v>52</v>
      </c>
      <c r="BA1" t="s">
        <v>53</v>
      </c>
      <c r="BB1" t="s">
        <v>54</v>
      </c>
      <c r="BC1" t="s">
        <v>55</v>
      </c>
      <c r="BD1" t="s">
        <v>56</v>
      </c>
      <c r="BE1" t="s">
        <v>57</v>
      </c>
      <c r="BF1" t="s">
        <v>58</v>
      </c>
      <c r="BG1" t="s">
        <v>59</v>
      </c>
      <c r="BH1" t="s">
        <v>60</v>
      </c>
      <c r="BI1" t="s">
        <v>61</v>
      </c>
      <c r="BJ1" t="s">
        <v>62</v>
      </c>
      <c r="BK1" t="s">
        <v>63</v>
      </c>
      <c r="BL1" t="s">
        <v>64</v>
      </c>
      <c r="BM1" t="s">
        <v>65</v>
      </c>
      <c r="BN1" t="s">
        <v>66</v>
      </c>
      <c r="BO1" t="s">
        <v>67</v>
      </c>
      <c r="BP1" t="s">
        <v>68</v>
      </c>
      <c r="BQ1" t="s">
        <v>69</v>
      </c>
      <c r="BR1" t="s">
        <v>70</v>
      </c>
      <c r="BS1" t="s">
        <v>71</v>
      </c>
      <c r="BT1" t="s">
        <v>72</v>
      </c>
      <c r="BU1" t="s">
        <v>73</v>
      </c>
      <c r="BV1" t="s">
        <v>74</v>
      </c>
      <c r="BW1" t="s">
        <v>75</v>
      </c>
      <c r="BX1" t="s">
        <v>76</v>
      </c>
      <c r="BY1" t="s">
        <v>77</v>
      </c>
      <c r="BZ1" t="s">
        <v>78</v>
      </c>
      <c r="CA1" t="s">
        <v>79</v>
      </c>
      <c r="CB1" t="s">
        <v>80</v>
      </c>
      <c r="CC1" t="s">
        <v>81</v>
      </c>
      <c r="CD1" t="s">
        <v>82</v>
      </c>
      <c r="CE1" t="s">
        <v>83</v>
      </c>
      <c r="CF1" t="s">
        <v>84</v>
      </c>
      <c r="CG1" t="s">
        <v>85</v>
      </c>
      <c r="CH1" t="s">
        <v>86</v>
      </c>
      <c r="CI1" t="s">
        <v>87</v>
      </c>
      <c r="CJ1" t="s">
        <v>88</v>
      </c>
      <c r="CK1" t="s">
        <v>89</v>
      </c>
      <c r="CL1" t="s">
        <v>90</v>
      </c>
      <c r="CM1" t="s">
        <v>91</v>
      </c>
      <c r="CN1" t="s">
        <v>92</v>
      </c>
      <c r="CO1" t="s">
        <v>93</v>
      </c>
      <c r="CP1" t="s">
        <v>94</v>
      </c>
      <c r="CQ1" t="s">
        <v>95</v>
      </c>
      <c r="CR1" t="s">
        <v>96</v>
      </c>
      <c r="CS1" t="s">
        <v>97</v>
      </c>
      <c r="CT1" t="s">
        <v>98</v>
      </c>
      <c r="CU1" t="s">
        <v>99</v>
      </c>
      <c r="CV1" t="s">
        <v>100</v>
      </c>
      <c r="CW1" t="s">
        <v>101</v>
      </c>
      <c r="CX1" t="s">
        <v>102</v>
      </c>
      <c r="CY1" t="s">
        <v>103</v>
      </c>
      <c r="CZ1" t="s">
        <v>104</v>
      </c>
      <c r="DA1" t="s">
        <v>105</v>
      </c>
      <c r="DB1" t="s">
        <v>106</v>
      </c>
      <c r="DC1" t="s">
        <v>107</v>
      </c>
    </row>
    <row r="2" spans="1:107" ht="15" customHeight="1" x14ac:dyDescent="0.25">
      <c r="A2">
        <v>660832</v>
      </c>
      <c r="B2" t="s">
        <v>204</v>
      </c>
      <c r="C2">
        <v>40</v>
      </c>
      <c r="D2">
        <v>1E-3</v>
      </c>
      <c r="E2" t="s">
        <v>109</v>
      </c>
      <c r="G2" t="s">
        <v>110</v>
      </c>
      <c r="H2" t="s">
        <v>111</v>
      </c>
      <c r="I2" t="s">
        <v>112</v>
      </c>
      <c r="K2">
        <v>18034552</v>
      </c>
      <c r="L2">
        <v>183080234</v>
      </c>
      <c r="M2" s="2">
        <v>44876</v>
      </c>
      <c r="N2">
        <v>4</v>
      </c>
      <c r="O2">
        <v>2018</v>
      </c>
      <c r="P2" t="s">
        <v>205</v>
      </c>
      <c r="Q2">
        <v>12</v>
      </c>
      <c r="R2" t="s">
        <v>188</v>
      </c>
      <c r="S2" t="s">
        <v>146</v>
      </c>
      <c r="T2">
        <v>0</v>
      </c>
      <c r="U2">
        <v>1</v>
      </c>
      <c r="W2" t="s">
        <v>206</v>
      </c>
      <c r="X2" t="s">
        <v>118</v>
      </c>
      <c r="Y2" t="s">
        <v>119</v>
      </c>
      <c r="Z2" t="s">
        <v>148</v>
      </c>
      <c r="AB2" t="s">
        <v>121</v>
      </c>
      <c r="AC2" t="s">
        <v>122</v>
      </c>
      <c r="AD2" t="s">
        <v>207</v>
      </c>
      <c r="AE2" t="s">
        <v>123</v>
      </c>
      <c r="AF2" t="s">
        <v>208</v>
      </c>
      <c r="AG2" t="s">
        <v>209</v>
      </c>
      <c r="AH2" t="s">
        <v>126</v>
      </c>
      <c r="AI2" t="s">
        <v>164</v>
      </c>
      <c r="AJ2" t="s">
        <v>193</v>
      </c>
      <c r="AK2" t="s">
        <v>180</v>
      </c>
      <c r="AL2">
        <v>28</v>
      </c>
      <c r="AM2" t="s">
        <v>151</v>
      </c>
      <c r="AN2" t="s">
        <v>131</v>
      </c>
      <c r="AO2" t="s">
        <v>183</v>
      </c>
      <c r="AS2" t="s">
        <v>133</v>
      </c>
      <c r="AT2" t="s">
        <v>134</v>
      </c>
      <c r="AU2">
        <v>55</v>
      </c>
      <c r="AV2" t="s">
        <v>156</v>
      </c>
      <c r="AW2" t="s">
        <v>157</v>
      </c>
      <c r="CT2">
        <v>439192.77649999998</v>
      </c>
      <c r="CU2">
        <v>4943594.3065999998</v>
      </c>
      <c r="CV2">
        <v>44.6431422</v>
      </c>
      <c r="CW2">
        <v>-93.766778259999995</v>
      </c>
      <c r="CX2" s="3">
        <v>43408.519444444442</v>
      </c>
      <c r="CY2" t="s">
        <v>139</v>
      </c>
      <c r="CZ2" t="s">
        <v>140</v>
      </c>
      <c r="DA2" t="s">
        <v>210</v>
      </c>
      <c r="DB2" t="s">
        <v>211</v>
      </c>
      <c r="DC2" t="s">
        <v>212</v>
      </c>
    </row>
    <row r="3" spans="1:107" ht="15" customHeight="1" x14ac:dyDescent="0.25">
      <c r="A3">
        <v>807508</v>
      </c>
      <c r="B3" t="s">
        <v>204</v>
      </c>
      <c r="C3">
        <v>40</v>
      </c>
      <c r="D3">
        <v>3.0000000000000001E-3</v>
      </c>
      <c r="E3" t="s">
        <v>109</v>
      </c>
      <c r="G3" t="s">
        <v>110</v>
      </c>
      <c r="H3" t="s">
        <v>111</v>
      </c>
      <c r="I3" t="s">
        <v>112</v>
      </c>
      <c r="K3">
        <v>20503577</v>
      </c>
      <c r="L3">
        <v>201090064</v>
      </c>
      <c r="M3" s="2">
        <v>44655</v>
      </c>
      <c r="N3">
        <v>18</v>
      </c>
      <c r="O3">
        <v>2020</v>
      </c>
      <c r="P3" t="s">
        <v>144</v>
      </c>
      <c r="Q3">
        <v>3</v>
      </c>
      <c r="R3" t="s">
        <v>188</v>
      </c>
      <c r="S3" t="s">
        <v>146</v>
      </c>
      <c r="T3">
        <v>0</v>
      </c>
      <c r="U3">
        <v>2</v>
      </c>
      <c r="V3" t="s">
        <v>147</v>
      </c>
      <c r="W3" t="s">
        <v>117</v>
      </c>
      <c r="X3" t="s">
        <v>118</v>
      </c>
      <c r="Y3" t="s">
        <v>213</v>
      </c>
      <c r="Z3" t="s">
        <v>171</v>
      </c>
      <c r="AB3" t="s">
        <v>172</v>
      </c>
      <c r="AC3" t="s">
        <v>122</v>
      </c>
      <c r="AD3" t="s">
        <v>207</v>
      </c>
      <c r="AF3" t="s">
        <v>208</v>
      </c>
      <c r="AG3" t="s">
        <v>147</v>
      </c>
      <c r="AH3" t="s">
        <v>126</v>
      </c>
      <c r="AI3" t="s">
        <v>164</v>
      </c>
      <c r="AJ3" t="s">
        <v>150</v>
      </c>
      <c r="AK3" t="s">
        <v>129</v>
      </c>
      <c r="AL3">
        <v>50</v>
      </c>
      <c r="AM3" t="s">
        <v>130</v>
      </c>
      <c r="AN3" t="s">
        <v>174</v>
      </c>
      <c r="AO3" t="s">
        <v>184</v>
      </c>
      <c r="AS3" t="s">
        <v>133</v>
      </c>
      <c r="AT3" t="s">
        <v>154</v>
      </c>
      <c r="AU3">
        <v>60</v>
      </c>
      <c r="AV3" t="s">
        <v>135</v>
      </c>
      <c r="AW3" t="s">
        <v>155</v>
      </c>
      <c r="AX3" t="s">
        <v>126</v>
      </c>
      <c r="AY3" t="s">
        <v>214</v>
      </c>
      <c r="AZ3" t="s">
        <v>150</v>
      </c>
      <c r="BA3" t="s">
        <v>129</v>
      </c>
      <c r="BB3">
        <v>40</v>
      </c>
      <c r="BC3" t="s">
        <v>130</v>
      </c>
      <c r="BD3" t="s">
        <v>131</v>
      </c>
      <c r="BE3" t="s">
        <v>138</v>
      </c>
      <c r="BI3" t="s">
        <v>133</v>
      </c>
      <c r="BJ3" t="s">
        <v>134</v>
      </c>
      <c r="BK3">
        <v>60</v>
      </c>
      <c r="BL3" t="s">
        <v>135</v>
      </c>
      <c r="BM3" t="s">
        <v>155</v>
      </c>
      <c r="CT3">
        <v>439196.59730000002</v>
      </c>
      <c r="CU3">
        <v>4943595.4479999999</v>
      </c>
      <c r="CV3">
        <v>44.643152800000003</v>
      </c>
      <c r="CW3">
        <v>-93.766730219999999</v>
      </c>
      <c r="CX3" s="3">
        <v>43939.147222222222</v>
      </c>
      <c r="CY3" t="s">
        <v>139</v>
      </c>
      <c r="CZ3" t="s">
        <v>140</v>
      </c>
      <c r="DA3" t="s">
        <v>141</v>
      </c>
      <c r="DB3" t="s">
        <v>142</v>
      </c>
      <c r="DC3" s="4" t="s">
        <v>215</v>
      </c>
    </row>
    <row r="4" spans="1:107" ht="15" customHeight="1" x14ac:dyDescent="0.25">
      <c r="A4">
        <v>812439</v>
      </c>
      <c r="B4" t="s">
        <v>204</v>
      </c>
      <c r="C4">
        <v>40</v>
      </c>
      <c r="D4">
        <v>0.03</v>
      </c>
      <c r="E4" t="s">
        <v>109</v>
      </c>
      <c r="G4" t="s">
        <v>110</v>
      </c>
      <c r="H4" t="s">
        <v>111</v>
      </c>
      <c r="I4" t="s">
        <v>112</v>
      </c>
      <c r="K4">
        <v>20014602</v>
      </c>
      <c r="L4">
        <v>201540008</v>
      </c>
      <c r="M4" s="2">
        <v>44718</v>
      </c>
      <c r="N4">
        <v>2</v>
      </c>
      <c r="O4">
        <v>2020</v>
      </c>
      <c r="P4" t="s">
        <v>113</v>
      </c>
      <c r="Q4">
        <v>6</v>
      </c>
      <c r="S4" t="s">
        <v>170</v>
      </c>
      <c r="T4">
        <v>0</v>
      </c>
      <c r="U4">
        <v>1</v>
      </c>
      <c r="W4" t="s">
        <v>216</v>
      </c>
      <c r="X4" t="s">
        <v>161</v>
      </c>
      <c r="Y4" t="s">
        <v>119</v>
      </c>
      <c r="Z4" t="s">
        <v>171</v>
      </c>
      <c r="AB4" t="s">
        <v>172</v>
      </c>
      <c r="AC4" t="s">
        <v>122</v>
      </c>
      <c r="AD4" t="s">
        <v>207</v>
      </c>
      <c r="AF4" t="s">
        <v>208</v>
      </c>
      <c r="AG4" t="s">
        <v>209</v>
      </c>
      <c r="AH4" t="s">
        <v>126</v>
      </c>
      <c r="AI4" t="s">
        <v>164</v>
      </c>
      <c r="AJ4" t="s">
        <v>173</v>
      </c>
      <c r="AK4" t="s">
        <v>129</v>
      </c>
      <c r="AL4">
        <v>36</v>
      </c>
      <c r="AM4" t="s">
        <v>130</v>
      </c>
      <c r="AN4" t="s">
        <v>131</v>
      </c>
      <c r="AO4" t="s">
        <v>184</v>
      </c>
      <c r="AP4" t="s">
        <v>132</v>
      </c>
      <c r="AS4" t="s">
        <v>133</v>
      </c>
      <c r="AT4" t="s">
        <v>154</v>
      </c>
      <c r="AU4">
        <v>55</v>
      </c>
      <c r="AV4" t="s">
        <v>135</v>
      </c>
      <c r="AW4" t="s">
        <v>155</v>
      </c>
      <c r="CT4">
        <v>439237.3469</v>
      </c>
      <c r="CU4">
        <v>4943607.6204000004</v>
      </c>
      <c r="CV4">
        <v>44.643265820000003</v>
      </c>
      <c r="CW4">
        <v>-93.766217859999998</v>
      </c>
      <c r="CX4" s="3">
        <v>43984.270138888889</v>
      </c>
      <c r="CY4" t="s">
        <v>139</v>
      </c>
      <c r="CZ4" t="s">
        <v>140</v>
      </c>
      <c r="DA4" t="s">
        <v>210</v>
      </c>
      <c r="DB4" t="s">
        <v>211</v>
      </c>
      <c r="DC4" t="s">
        <v>217</v>
      </c>
    </row>
    <row r="5" spans="1:107" ht="15" customHeight="1" x14ac:dyDescent="0.25">
      <c r="A5">
        <v>355322</v>
      </c>
      <c r="B5" t="s">
        <v>204</v>
      </c>
      <c r="C5">
        <v>40</v>
      </c>
      <c r="D5">
        <v>4.7E-2</v>
      </c>
      <c r="E5" t="s">
        <v>109</v>
      </c>
      <c r="G5" t="s">
        <v>110</v>
      </c>
      <c r="H5" t="s">
        <v>111</v>
      </c>
      <c r="I5" t="s">
        <v>112</v>
      </c>
      <c r="K5">
        <v>16018914</v>
      </c>
      <c r="L5">
        <v>161610062</v>
      </c>
      <c r="M5" s="2">
        <v>44718</v>
      </c>
      <c r="N5">
        <v>9</v>
      </c>
      <c r="O5">
        <v>2016</v>
      </c>
      <c r="P5" t="s">
        <v>218</v>
      </c>
      <c r="Q5">
        <v>8</v>
      </c>
      <c r="S5" t="s">
        <v>115</v>
      </c>
      <c r="T5">
        <v>0</v>
      </c>
      <c r="U5">
        <v>1</v>
      </c>
      <c r="W5" t="s">
        <v>219</v>
      </c>
      <c r="X5" t="s">
        <v>161</v>
      </c>
      <c r="Y5" t="s">
        <v>119</v>
      </c>
      <c r="Z5" t="s">
        <v>171</v>
      </c>
      <c r="AB5" t="s">
        <v>172</v>
      </c>
      <c r="AC5" t="s">
        <v>122</v>
      </c>
      <c r="AD5" t="s">
        <v>207</v>
      </c>
      <c r="AF5" t="s">
        <v>208</v>
      </c>
      <c r="AG5" t="s">
        <v>209</v>
      </c>
      <c r="AH5" t="s">
        <v>126</v>
      </c>
      <c r="AI5" t="s">
        <v>149</v>
      </c>
      <c r="AJ5" t="s">
        <v>128</v>
      </c>
      <c r="AK5" t="s">
        <v>129</v>
      </c>
      <c r="AL5">
        <v>39</v>
      </c>
      <c r="AM5" t="s">
        <v>151</v>
      </c>
      <c r="AN5" t="s">
        <v>131</v>
      </c>
      <c r="AO5" t="s">
        <v>220</v>
      </c>
      <c r="AP5" t="s">
        <v>221</v>
      </c>
      <c r="AS5" t="s">
        <v>133</v>
      </c>
      <c r="AT5" t="s">
        <v>134</v>
      </c>
      <c r="AU5">
        <v>55</v>
      </c>
      <c r="AV5" t="s">
        <v>135</v>
      </c>
      <c r="AW5" t="s">
        <v>155</v>
      </c>
      <c r="CT5">
        <v>439264.85159999999</v>
      </c>
      <c r="CU5">
        <v>4943614.5066999998</v>
      </c>
      <c r="CV5">
        <v>44.643330130000002</v>
      </c>
      <c r="CW5">
        <v>-93.765871869999998</v>
      </c>
      <c r="CX5" s="3">
        <v>42530.364583333336</v>
      </c>
      <c r="CY5" t="s">
        <v>139</v>
      </c>
      <c r="CZ5" t="s">
        <v>140</v>
      </c>
      <c r="DA5" t="s">
        <v>210</v>
      </c>
      <c r="DB5" t="s">
        <v>211</v>
      </c>
      <c r="DC5" t="s">
        <v>222</v>
      </c>
    </row>
    <row r="6" spans="1:107" ht="15" customHeight="1" x14ac:dyDescent="0.25">
      <c r="A6">
        <v>513349</v>
      </c>
      <c r="B6" t="s">
        <v>204</v>
      </c>
      <c r="C6">
        <v>40</v>
      </c>
      <c r="D6">
        <v>4.8000000000000001E-2</v>
      </c>
      <c r="E6" t="s">
        <v>109</v>
      </c>
      <c r="G6" t="s">
        <v>110</v>
      </c>
      <c r="H6" t="s">
        <v>111</v>
      </c>
      <c r="I6" t="s">
        <v>112</v>
      </c>
      <c r="K6">
        <v>17035583</v>
      </c>
      <c r="L6">
        <v>173050106</v>
      </c>
      <c r="M6" s="2">
        <v>44876</v>
      </c>
      <c r="N6">
        <v>1</v>
      </c>
      <c r="O6">
        <v>2017</v>
      </c>
      <c r="P6" t="s">
        <v>178</v>
      </c>
      <c r="Q6">
        <v>8</v>
      </c>
      <c r="R6" t="s">
        <v>145</v>
      </c>
      <c r="S6" t="s">
        <v>115</v>
      </c>
      <c r="T6">
        <v>0</v>
      </c>
      <c r="U6">
        <v>1</v>
      </c>
      <c r="W6" t="s">
        <v>219</v>
      </c>
      <c r="X6" t="s">
        <v>161</v>
      </c>
      <c r="Y6" t="s">
        <v>119</v>
      </c>
      <c r="Z6" t="s">
        <v>148</v>
      </c>
      <c r="AB6" t="s">
        <v>172</v>
      </c>
      <c r="AC6" t="s">
        <v>122</v>
      </c>
      <c r="AD6" t="s">
        <v>207</v>
      </c>
      <c r="AF6" t="s">
        <v>208</v>
      </c>
      <c r="AG6" t="s">
        <v>209</v>
      </c>
      <c r="AH6" t="s">
        <v>126</v>
      </c>
      <c r="AI6" t="s">
        <v>127</v>
      </c>
      <c r="AJ6" t="s">
        <v>128</v>
      </c>
      <c r="AK6" t="s">
        <v>129</v>
      </c>
      <c r="AL6">
        <v>35</v>
      </c>
      <c r="AM6" t="s">
        <v>130</v>
      </c>
      <c r="AN6" t="s">
        <v>131</v>
      </c>
      <c r="AO6" t="s">
        <v>176</v>
      </c>
      <c r="AS6" t="s">
        <v>133</v>
      </c>
      <c r="AT6" t="s">
        <v>134</v>
      </c>
      <c r="AU6">
        <v>55</v>
      </c>
      <c r="AV6" t="s">
        <v>135</v>
      </c>
      <c r="AW6" t="s">
        <v>157</v>
      </c>
      <c r="CT6">
        <v>439266.08970000001</v>
      </c>
      <c r="CU6">
        <v>4943614.7922999999</v>
      </c>
      <c r="CV6">
        <v>44.643332809999997</v>
      </c>
      <c r="CW6">
        <v>-93.765856299999996</v>
      </c>
      <c r="CX6" s="3">
        <v>43040.34375</v>
      </c>
      <c r="CY6" t="s">
        <v>139</v>
      </c>
      <c r="CZ6" t="s">
        <v>140</v>
      </c>
      <c r="DA6" t="s">
        <v>210</v>
      </c>
      <c r="DB6" t="s">
        <v>211</v>
      </c>
      <c r="DC6" t="s">
        <v>223</v>
      </c>
    </row>
    <row r="7" spans="1:107" ht="15" customHeight="1" x14ac:dyDescent="0.25">
      <c r="A7">
        <v>317868</v>
      </c>
      <c r="B7" t="s">
        <v>204</v>
      </c>
      <c r="C7">
        <v>40</v>
      </c>
      <c r="D7">
        <v>0.29799999999999999</v>
      </c>
      <c r="E7" t="s">
        <v>109</v>
      </c>
      <c r="G7" t="s">
        <v>110</v>
      </c>
      <c r="H7" t="s">
        <v>111</v>
      </c>
      <c r="I7" t="s">
        <v>112</v>
      </c>
      <c r="K7">
        <v>16000704</v>
      </c>
      <c r="L7">
        <v>160080080</v>
      </c>
      <c r="M7" s="2">
        <v>44562</v>
      </c>
      <c r="N7">
        <v>8</v>
      </c>
      <c r="O7">
        <v>2016</v>
      </c>
      <c r="P7" t="s">
        <v>168</v>
      </c>
      <c r="Q7">
        <v>7</v>
      </c>
      <c r="S7" t="s">
        <v>115</v>
      </c>
      <c r="T7">
        <v>0</v>
      </c>
      <c r="U7">
        <v>2</v>
      </c>
      <c r="V7" t="s">
        <v>116</v>
      </c>
      <c r="W7" t="s">
        <v>117</v>
      </c>
      <c r="X7" t="s">
        <v>161</v>
      </c>
      <c r="Y7" t="s">
        <v>276</v>
      </c>
      <c r="Z7" t="s">
        <v>162</v>
      </c>
      <c r="AB7" t="s">
        <v>281</v>
      </c>
      <c r="AC7" t="s">
        <v>122</v>
      </c>
      <c r="AD7" t="s">
        <v>207</v>
      </c>
      <c r="AF7" t="s">
        <v>208</v>
      </c>
      <c r="AG7" t="s">
        <v>125</v>
      </c>
      <c r="AH7" t="s">
        <v>126</v>
      </c>
      <c r="AI7" t="s">
        <v>149</v>
      </c>
      <c r="AJ7" t="s">
        <v>128</v>
      </c>
      <c r="AK7" t="s">
        <v>129</v>
      </c>
      <c r="AL7">
        <v>48</v>
      </c>
      <c r="AM7" t="s">
        <v>151</v>
      </c>
      <c r="AN7" t="s">
        <v>131</v>
      </c>
      <c r="AO7" t="s">
        <v>220</v>
      </c>
      <c r="AS7" t="s">
        <v>133</v>
      </c>
      <c r="AT7" t="s">
        <v>134</v>
      </c>
      <c r="AU7">
        <v>55</v>
      </c>
      <c r="AV7" t="s">
        <v>165</v>
      </c>
      <c r="AW7" t="s">
        <v>136</v>
      </c>
      <c r="AX7" t="s">
        <v>126</v>
      </c>
      <c r="AY7" t="s">
        <v>282</v>
      </c>
      <c r="AZ7" t="s">
        <v>193</v>
      </c>
      <c r="BA7" t="s">
        <v>129</v>
      </c>
      <c r="BB7">
        <v>57</v>
      </c>
      <c r="BC7" t="s">
        <v>130</v>
      </c>
      <c r="BD7" t="s">
        <v>131</v>
      </c>
      <c r="BE7" t="s">
        <v>194</v>
      </c>
      <c r="BI7" t="s">
        <v>133</v>
      </c>
      <c r="BJ7" t="s">
        <v>134</v>
      </c>
      <c r="BK7">
        <v>55</v>
      </c>
      <c r="BL7" t="s">
        <v>156</v>
      </c>
      <c r="BM7" t="s">
        <v>157</v>
      </c>
      <c r="CT7">
        <v>439659.05810000002</v>
      </c>
      <c r="CU7">
        <v>4943703.8938999996</v>
      </c>
      <c r="CV7">
        <v>44.64416799</v>
      </c>
      <c r="CW7">
        <v>-93.760911930000006</v>
      </c>
      <c r="CX7" s="3">
        <v>42377.298611111109</v>
      </c>
      <c r="CY7" t="s">
        <v>139</v>
      </c>
      <c r="CZ7" t="s">
        <v>140</v>
      </c>
      <c r="DA7" t="s">
        <v>210</v>
      </c>
      <c r="DB7" t="s">
        <v>211</v>
      </c>
      <c r="DC7" t="s">
        <v>283</v>
      </c>
    </row>
    <row r="8" spans="1:107" ht="15" customHeight="1" x14ac:dyDescent="0.25">
      <c r="A8">
        <v>350846</v>
      </c>
      <c r="B8" t="s">
        <v>204</v>
      </c>
      <c r="C8">
        <v>40</v>
      </c>
      <c r="D8">
        <v>0.44900000000000001</v>
      </c>
      <c r="E8" t="s">
        <v>109</v>
      </c>
      <c r="G8" t="s">
        <v>110</v>
      </c>
      <c r="H8" t="s">
        <v>111</v>
      </c>
      <c r="I8" t="s">
        <v>112</v>
      </c>
      <c r="K8">
        <v>16016458</v>
      </c>
      <c r="L8">
        <v>161430086</v>
      </c>
      <c r="M8" s="2">
        <v>44686</v>
      </c>
      <c r="N8">
        <v>22</v>
      </c>
      <c r="O8">
        <v>2016</v>
      </c>
      <c r="P8" t="s">
        <v>205</v>
      </c>
      <c r="Q8">
        <v>17</v>
      </c>
      <c r="R8" t="s">
        <v>169</v>
      </c>
      <c r="S8" t="s">
        <v>170</v>
      </c>
      <c r="T8">
        <v>0</v>
      </c>
      <c r="U8">
        <v>1</v>
      </c>
      <c r="W8" t="s">
        <v>284</v>
      </c>
      <c r="X8" t="s">
        <v>161</v>
      </c>
      <c r="Y8" t="s">
        <v>119</v>
      </c>
      <c r="Z8" t="s">
        <v>171</v>
      </c>
      <c r="AB8" t="s">
        <v>172</v>
      </c>
      <c r="AC8" t="s">
        <v>122</v>
      </c>
      <c r="AD8" t="s">
        <v>207</v>
      </c>
      <c r="AF8" t="s">
        <v>208</v>
      </c>
      <c r="AG8" t="s">
        <v>163</v>
      </c>
      <c r="AH8" t="s">
        <v>126</v>
      </c>
      <c r="AI8" t="s">
        <v>233</v>
      </c>
      <c r="AJ8" t="s">
        <v>173</v>
      </c>
      <c r="AK8" t="s">
        <v>257</v>
      </c>
      <c r="AL8">
        <v>52</v>
      </c>
      <c r="AM8" t="s">
        <v>151</v>
      </c>
      <c r="AN8" t="s">
        <v>234</v>
      </c>
      <c r="AO8" t="s">
        <v>132</v>
      </c>
      <c r="AP8" t="s">
        <v>221</v>
      </c>
      <c r="AS8" t="s">
        <v>133</v>
      </c>
      <c r="AT8" t="s">
        <v>134</v>
      </c>
      <c r="AU8">
        <v>55</v>
      </c>
      <c r="AV8" t="s">
        <v>156</v>
      </c>
      <c r="AW8" t="s">
        <v>136</v>
      </c>
      <c r="CT8">
        <v>439889.65909999999</v>
      </c>
      <c r="CU8">
        <v>4943773.6575999996</v>
      </c>
      <c r="CV8">
        <v>44.644815319999999</v>
      </c>
      <c r="CW8">
        <v>-93.758012460000003</v>
      </c>
      <c r="CX8" s="3">
        <v>42512.711805555555</v>
      </c>
      <c r="CY8" t="s">
        <v>139</v>
      </c>
      <c r="CZ8" t="s">
        <v>140</v>
      </c>
      <c r="DA8" t="s">
        <v>210</v>
      </c>
      <c r="DB8" t="s">
        <v>211</v>
      </c>
      <c r="DC8" t="s">
        <v>285</v>
      </c>
    </row>
    <row r="9" spans="1:107" ht="15" customHeight="1" x14ac:dyDescent="0.25">
      <c r="A9">
        <v>707739</v>
      </c>
      <c r="B9" t="s">
        <v>204</v>
      </c>
      <c r="C9">
        <v>40</v>
      </c>
      <c r="D9">
        <v>0.48399999999999999</v>
      </c>
      <c r="E9" t="s">
        <v>109</v>
      </c>
      <c r="G9" t="s">
        <v>110</v>
      </c>
      <c r="H9" t="s">
        <v>111</v>
      </c>
      <c r="I9" t="s">
        <v>112</v>
      </c>
      <c r="K9">
        <v>19012437</v>
      </c>
      <c r="L9">
        <v>191240034</v>
      </c>
      <c r="M9" s="2">
        <v>44686</v>
      </c>
      <c r="N9">
        <v>4</v>
      </c>
      <c r="O9">
        <v>2019</v>
      </c>
      <c r="P9" t="s">
        <v>144</v>
      </c>
      <c r="Q9">
        <v>12</v>
      </c>
      <c r="S9" t="s">
        <v>201</v>
      </c>
      <c r="T9">
        <v>0</v>
      </c>
      <c r="U9">
        <v>1</v>
      </c>
      <c r="W9" t="s">
        <v>216</v>
      </c>
      <c r="X9" t="s">
        <v>161</v>
      </c>
      <c r="Y9" t="s">
        <v>119</v>
      </c>
      <c r="Z9" t="s">
        <v>171</v>
      </c>
      <c r="AB9" t="s">
        <v>172</v>
      </c>
      <c r="AC9" t="s">
        <v>122</v>
      </c>
      <c r="AD9" t="s">
        <v>207</v>
      </c>
      <c r="AF9" t="s">
        <v>208</v>
      </c>
      <c r="AG9" t="s">
        <v>209</v>
      </c>
      <c r="AH9" t="s">
        <v>126</v>
      </c>
      <c r="AI9" t="s">
        <v>233</v>
      </c>
      <c r="AJ9" t="s">
        <v>193</v>
      </c>
      <c r="AK9" t="s">
        <v>257</v>
      </c>
      <c r="AL9">
        <v>49</v>
      </c>
      <c r="AM9" t="s">
        <v>151</v>
      </c>
      <c r="AN9" t="s">
        <v>131</v>
      </c>
      <c r="AO9" t="s">
        <v>183</v>
      </c>
      <c r="AS9" t="s">
        <v>133</v>
      </c>
      <c r="AT9" t="s">
        <v>134</v>
      </c>
      <c r="AU9">
        <v>55</v>
      </c>
      <c r="AV9" t="s">
        <v>156</v>
      </c>
      <c r="AW9" t="s">
        <v>155</v>
      </c>
      <c r="CT9">
        <v>439928.54369999998</v>
      </c>
      <c r="CU9">
        <v>4943808.9886999996</v>
      </c>
      <c r="CV9">
        <v>44.645136620000002</v>
      </c>
      <c r="CW9">
        <v>-93.757526299999995</v>
      </c>
      <c r="CX9" s="3">
        <v>43589.510416666664</v>
      </c>
      <c r="CY9" t="s">
        <v>139</v>
      </c>
      <c r="CZ9" t="s">
        <v>140</v>
      </c>
      <c r="DA9" t="s">
        <v>210</v>
      </c>
      <c r="DB9" t="s">
        <v>211</v>
      </c>
      <c r="DC9" t="s">
        <v>286</v>
      </c>
    </row>
    <row r="10" spans="1:107" ht="15" customHeight="1" x14ac:dyDescent="0.25">
      <c r="A10">
        <v>347741</v>
      </c>
      <c r="B10" t="s">
        <v>204</v>
      </c>
      <c r="C10">
        <v>40</v>
      </c>
      <c r="D10">
        <v>0.48599999999999999</v>
      </c>
      <c r="E10" t="s">
        <v>109</v>
      </c>
      <c r="G10" t="s">
        <v>110</v>
      </c>
      <c r="H10" t="s">
        <v>111</v>
      </c>
      <c r="I10" t="s">
        <v>112</v>
      </c>
      <c r="K10">
        <v>16014693</v>
      </c>
      <c r="L10">
        <v>161290130</v>
      </c>
      <c r="M10" s="2">
        <v>44686</v>
      </c>
      <c r="N10">
        <v>8</v>
      </c>
      <c r="O10">
        <v>2016</v>
      </c>
      <c r="P10" t="s">
        <v>205</v>
      </c>
      <c r="Q10">
        <v>10</v>
      </c>
      <c r="S10" t="s">
        <v>146</v>
      </c>
      <c r="T10">
        <v>0</v>
      </c>
      <c r="U10">
        <v>1</v>
      </c>
      <c r="W10" t="s">
        <v>216</v>
      </c>
      <c r="X10" t="s">
        <v>161</v>
      </c>
      <c r="Y10" t="s">
        <v>119</v>
      </c>
      <c r="Z10" t="s">
        <v>171</v>
      </c>
      <c r="AB10" t="s">
        <v>172</v>
      </c>
      <c r="AC10" t="s">
        <v>122</v>
      </c>
      <c r="AD10" t="s">
        <v>207</v>
      </c>
      <c r="AF10" t="s">
        <v>208</v>
      </c>
      <c r="AG10" t="s">
        <v>209</v>
      </c>
      <c r="AH10" t="s">
        <v>126</v>
      </c>
      <c r="AI10" t="s">
        <v>233</v>
      </c>
      <c r="AJ10" t="s">
        <v>128</v>
      </c>
      <c r="AK10" t="s">
        <v>257</v>
      </c>
      <c r="AL10">
        <v>40</v>
      </c>
      <c r="AM10" t="s">
        <v>130</v>
      </c>
      <c r="AN10" t="s">
        <v>131</v>
      </c>
      <c r="AO10" t="s">
        <v>183</v>
      </c>
      <c r="AS10" t="s">
        <v>133</v>
      </c>
      <c r="AT10" t="s">
        <v>134</v>
      </c>
      <c r="AU10">
        <v>55</v>
      </c>
      <c r="AV10" t="s">
        <v>165</v>
      </c>
      <c r="AW10" t="s">
        <v>136</v>
      </c>
      <c r="CT10">
        <v>439929.50219999999</v>
      </c>
      <c r="CU10">
        <v>4943812.1140000001</v>
      </c>
      <c r="CV10">
        <v>44.645164829999999</v>
      </c>
      <c r="CW10">
        <v>-93.757514580000006</v>
      </c>
      <c r="CX10" s="3">
        <v>42498.416666666664</v>
      </c>
      <c r="CY10" t="s">
        <v>139</v>
      </c>
      <c r="CZ10" t="s">
        <v>140</v>
      </c>
      <c r="DA10" t="s">
        <v>210</v>
      </c>
      <c r="DB10" t="s">
        <v>211</v>
      </c>
      <c r="DC10" t="s">
        <v>287</v>
      </c>
    </row>
    <row r="11" spans="1:107" ht="15" customHeight="1" x14ac:dyDescent="0.25">
      <c r="A11">
        <v>361322</v>
      </c>
      <c r="B11" t="s">
        <v>204</v>
      </c>
      <c r="C11">
        <v>40</v>
      </c>
      <c r="D11">
        <v>0.49</v>
      </c>
      <c r="E11" t="s">
        <v>109</v>
      </c>
      <c r="G11" t="s">
        <v>110</v>
      </c>
      <c r="H11" t="s">
        <v>111</v>
      </c>
      <c r="I11" t="s">
        <v>112</v>
      </c>
      <c r="K11">
        <v>16022089</v>
      </c>
      <c r="L11">
        <v>161850068</v>
      </c>
      <c r="M11" s="2">
        <v>44749</v>
      </c>
      <c r="N11">
        <v>3</v>
      </c>
      <c r="O11">
        <v>2016</v>
      </c>
      <c r="P11" t="s">
        <v>205</v>
      </c>
      <c r="Q11">
        <v>15</v>
      </c>
      <c r="R11" t="s">
        <v>145</v>
      </c>
      <c r="S11" t="s">
        <v>201</v>
      </c>
      <c r="T11">
        <v>0</v>
      </c>
      <c r="U11">
        <v>2</v>
      </c>
      <c r="W11" t="s">
        <v>219</v>
      </c>
      <c r="X11" t="s">
        <v>161</v>
      </c>
      <c r="Y11" t="s">
        <v>119</v>
      </c>
      <c r="Z11" t="s">
        <v>171</v>
      </c>
      <c r="AB11" t="s">
        <v>172</v>
      </c>
      <c r="AC11" t="s">
        <v>122</v>
      </c>
      <c r="AD11" t="s">
        <v>207</v>
      </c>
      <c r="AF11" t="s">
        <v>208</v>
      </c>
      <c r="AG11" t="s">
        <v>174</v>
      </c>
      <c r="AH11" t="s">
        <v>126</v>
      </c>
      <c r="AI11" t="s">
        <v>233</v>
      </c>
      <c r="AJ11" t="s">
        <v>128</v>
      </c>
      <c r="AK11" t="s">
        <v>129</v>
      </c>
      <c r="AL11">
        <v>21</v>
      </c>
      <c r="AM11" t="s">
        <v>130</v>
      </c>
      <c r="AN11" t="s">
        <v>131</v>
      </c>
      <c r="AO11" t="s">
        <v>132</v>
      </c>
      <c r="AS11" t="s">
        <v>133</v>
      </c>
      <c r="AT11" t="s">
        <v>134</v>
      </c>
      <c r="AU11">
        <v>55</v>
      </c>
      <c r="AV11" t="s">
        <v>165</v>
      </c>
      <c r="AW11" t="s">
        <v>155</v>
      </c>
      <c r="AX11" t="s">
        <v>126</v>
      </c>
      <c r="AY11" t="s">
        <v>233</v>
      </c>
      <c r="AZ11" t="s">
        <v>128</v>
      </c>
      <c r="BA11" t="s">
        <v>129</v>
      </c>
      <c r="BB11">
        <v>49</v>
      </c>
      <c r="BC11" t="s">
        <v>130</v>
      </c>
      <c r="BD11" t="s">
        <v>131</v>
      </c>
      <c r="BE11" t="s">
        <v>220</v>
      </c>
      <c r="BI11" t="s">
        <v>133</v>
      </c>
      <c r="BJ11" t="s">
        <v>134</v>
      </c>
      <c r="BK11">
        <v>55</v>
      </c>
      <c r="BL11" t="s">
        <v>165</v>
      </c>
      <c r="BM11" t="s">
        <v>155</v>
      </c>
      <c r="CT11">
        <v>439931.56020000001</v>
      </c>
      <c r="CU11">
        <v>4943818.8246999998</v>
      </c>
      <c r="CV11">
        <v>44.645225410000002</v>
      </c>
      <c r="CW11">
        <v>-93.757489419999999</v>
      </c>
      <c r="CX11" s="3">
        <v>42554.625</v>
      </c>
      <c r="CY11" t="s">
        <v>139</v>
      </c>
      <c r="CZ11" t="s">
        <v>140</v>
      </c>
      <c r="DA11" t="s">
        <v>210</v>
      </c>
      <c r="DB11" t="s">
        <v>211</v>
      </c>
      <c r="DC11" t="s">
        <v>288</v>
      </c>
    </row>
    <row r="12" spans="1:107" ht="15" customHeight="1" x14ac:dyDescent="0.25">
      <c r="A12">
        <v>487275</v>
      </c>
      <c r="B12" t="s">
        <v>204</v>
      </c>
      <c r="C12">
        <v>40</v>
      </c>
      <c r="D12">
        <v>0.498</v>
      </c>
      <c r="E12" t="s">
        <v>109</v>
      </c>
      <c r="G12" t="s">
        <v>110</v>
      </c>
      <c r="H12" t="s">
        <v>111</v>
      </c>
      <c r="I12" t="s">
        <v>112</v>
      </c>
      <c r="K12">
        <v>17023692</v>
      </c>
      <c r="L12">
        <v>171970057</v>
      </c>
      <c r="M12" s="2">
        <v>44749</v>
      </c>
      <c r="N12">
        <v>16</v>
      </c>
      <c r="O12">
        <v>2017</v>
      </c>
      <c r="P12" t="s">
        <v>205</v>
      </c>
      <c r="Q12">
        <v>15</v>
      </c>
      <c r="S12" t="s">
        <v>170</v>
      </c>
      <c r="T12">
        <v>0</v>
      </c>
      <c r="U12">
        <v>1</v>
      </c>
      <c r="W12" t="s">
        <v>216</v>
      </c>
      <c r="X12" t="s">
        <v>161</v>
      </c>
      <c r="Y12" t="s">
        <v>119</v>
      </c>
      <c r="Z12" t="s">
        <v>171</v>
      </c>
      <c r="AB12" t="s">
        <v>172</v>
      </c>
      <c r="AC12" t="s">
        <v>122</v>
      </c>
      <c r="AD12" t="s">
        <v>207</v>
      </c>
      <c r="AF12" t="s">
        <v>208</v>
      </c>
      <c r="AG12" t="s">
        <v>209</v>
      </c>
      <c r="AH12" t="s">
        <v>126</v>
      </c>
      <c r="AI12" t="s">
        <v>233</v>
      </c>
      <c r="AJ12" t="s">
        <v>128</v>
      </c>
      <c r="AK12" t="s">
        <v>257</v>
      </c>
      <c r="AL12">
        <v>52</v>
      </c>
      <c r="AM12" t="s">
        <v>151</v>
      </c>
      <c r="AN12" t="s">
        <v>131</v>
      </c>
      <c r="AO12" t="s">
        <v>183</v>
      </c>
      <c r="AS12" t="s">
        <v>133</v>
      </c>
      <c r="AT12" t="s">
        <v>134</v>
      </c>
      <c r="AU12">
        <v>55</v>
      </c>
      <c r="AV12" t="s">
        <v>165</v>
      </c>
      <c r="AW12" t="s">
        <v>155</v>
      </c>
      <c r="CT12">
        <v>439935.17619999999</v>
      </c>
      <c r="CU12">
        <v>4943830.6157</v>
      </c>
      <c r="CV12">
        <v>44.645331849999998</v>
      </c>
      <c r="CW12">
        <v>-93.757445200000006</v>
      </c>
      <c r="CX12" s="3">
        <v>42932.628472222219</v>
      </c>
      <c r="CY12" t="s">
        <v>139</v>
      </c>
      <c r="CZ12" t="s">
        <v>140</v>
      </c>
      <c r="DA12" t="s">
        <v>210</v>
      </c>
      <c r="DB12" t="s">
        <v>211</v>
      </c>
      <c r="DC12" t="s">
        <v>289</v>
      </c>
    </row>
    <row r="13" spans="1:107" ht="15" customHeight="1" x14ac:dyDescent="0.25">
      <c r="A13">
        <v>518401</v>
      </c>
      <c r="B13" t="s">
        <v>204</v>
      </c>
      <c r="C13">
        <v>40</v>
      </c>
      <c r="D13">
        <v>0.503</v>
      </c>
      <c r="E13" t="s">
        <v>109</v>
      </c>
      <c r="G13" t="s">
        <v>110</v>
      </c>
      <c r="H13" t="s">
        <v>111</v>
      </c>
      <c r="I13" t="s">
        <v>112</v>
      </c>
      <c r="K13">
        <v>17513077</v>
      </c>
      <c r="L13">
        <v>173220172</v>
      </c>
      <c r="M13" s="2">
        <v>44876</v>
      </c>
      <c r="N13">
        <v>18</v>
      </c>
      <c r="O13">
        <v>2017</v>
      </c>
      <c r="P13" t="s">
        <v>144</v>
      </c>
      <c r="Q13">
        <v>19</v>
      </c>
      <c r="R13" t="s">
        <v>145</v>
      </c>
      <c r="S13" t="s">
        <v>115</v>
      </c>
      <c r="T13">
        <v>0</v>
      </c>
      <c r="U13">
        <v>1</v>
      </c>
      <c r="W13" t="s">
        <v>219</v>
      </c>
      <c r="X13" t="s">
        <v>161</v>
      </c>
      <c r="Y13" t="s">
        <v>213</v>
      </c>
      <c r="Z13" t="s">
        <v>171</v>
      </c>
      <c r="AB13" t="s">
        <v>172</v>
      </c>
      <c r="AC13" t="s">
        <v>122</v>
      </c>
      <c r="AD13" t="s">
        <v>207</v>
      </c>
      <c r="AF13" t="s">
        <v>208</v>
      </c>
      <c r="AG13" t="s">
        <v>209</v>
      </c>
      <c r="AH13" t="s">
        <v>126</v>
      </c>
      <c r="AI13" t="s">
        <v>149</v>
      </c>
      <c r="AJ13" t="s">
        <v>128</v>
      </c>
      <c r="AK13" t="s">
        <v>257</v>
      </c>
      <c r="AL13">
        <v>18</v>
      </c>
      <c r="AM13" t="s">
        <v>151</v>
      </c>
      <c r="AN13" t="s">
        <v>131</v>
      </c>
      <c r="AO13" t="s">
        <v>279</v>
      </c>
      <c r="AS13" t="s">
        <v>133</v>
      </c>
      <c r="AT13" t="s">
        <v>290</v>
      </c>
      <c r="AU13">
        <v>55</v>
      </c>
      <c r="AV13" t="s">
        <v>165</v>
      </c>
      <c r="AW13" t="s">
        <v>155</v>
      </c>
      <c r="CT13">
        <v>439937.6189</v>
      </c>
      <c r="CU13">
        <v>4943838.5806999998</v>
      </c>
      <c r="CV13">
        <v>44.64540375</v>
      </c>
      <c r="CW13">
        <v>-93.757415330000001</v>
      </c>
      <c r="CX13" s="3">
        <v>43057.79583333333</v>
      </c>
      <c r="CY13" t="s">
        <v>139</v>
      </c>
      <c r="CZ13" t="s">
        <v>140</v>
      </c>
      <c r="DA13" t="s">
        <v>141</v>
      </c>
      <c r="DB13" t="s">
        <v>142</v>
      </c>
      <c r="DC13" t="s">
        <v>291</v>
      </c>
    </row>
    <row r="14" spans="1:107" ht="15" customHeight="1" x14ac:dyDescent="0.25">
      <c r="A14">
        <v>364015</v>
      </c>
      <c r="B14" t="s">
        <v>204</v>
      </c>
      <c r="C14">
        <v>40</v>
      </c>
      <c r="D14">
        <v>0.52700000000000002</v>
      </c>
      <c r="E14" t="s">
        <v>109</v>
      </c>
      <c r="G14" t="s">
        <v>110</v>
      </c>
      <c r="H14" t="s">
        <v>111</v>
      </c>
      <c r="I14" t="s">
        <v>112</v>
      </c>
      <c r="K14">
        <v>16023685</v>
      </c>
      <c r="L14">
        <v>161970071</v>
      </c>
      <c r="M14" s="2">
        <v>44749</v>
      </c>
      <c r="N14">
        <v>15</v>
      </c>
      <c r="O14">
        <v>2016</v>
      </c>
      <c r="P14" t="s">
        <v>168</v>
      </c>
      <c r="Q14">
        <v>3</v>
      </c>
      <c r="S14" t="s">
        <v>115</v>
      </c>
      <c r="T14">
        <v>0</v>
      </c>
      <c r="U14">
        <v>1</v>
      </c>
      <c r="W14" t="s">
        <v>292</v>
      </c>
      <c r="X14" t="s">
        <v>161</v>
      </c>
      <c r="Y14" t="s">
        <v>119</v>
      </c>
      <c r="Z14" t="s">
        <v>171</v>
      </c>
      <c r="AB14" t="s">
        <v>174</v>
      </c>
      <c r="AC14" t="s">
        <v>122</v>
      </c>
      <c r="AD14" t="s">
        <v>207</v>
      </c>
      <c r="AF14" t="s">
        <v>208</v>
      </c>
      <c r="AG14" t="s">
        <v>209</v>
      </c>
      <c r="AH14" t="s">
        <v>126</v>
      </c>
      <c r="AI14" t="s">
        <v>149</v>
      </c>
      <c r="AJ14" t="s">
        <v>128</v>
      </c>
      <c r="AK14" t="s">
        <v>257</v>
      </c>
      <c r="AL14">
        <v>20</v>
      </c>
      <c r="AM14" t="s">
        <v>151</v>
      </c>
      <c r="AN14" t="s">
        <v>131</v>
      </c>
      <c r="AO14" t="s">
        <v>221</v>
      </c>
      <c r="AS14" t="s">
        <v>133</v>
      </c>
      <c r="AT14" t="s">
        <v>134</v>
      </c>
      <c r="AU14">
        <v>55</v>
      </c>
      <c r="AV14" t="s">
        <v>165</v>
      </c>
      <c r="AW14" t="s">
        <v>136</v>
      </c>
      <c r="CT14">
        <v>439932.49829999998</v>
      </c>
      <c r="CU14">
        <v>4943875.6459999997</v>
      </c>
      <c r="CV14">
        <v>44.645736970000002</v>
      </c>
      <c r="CW14">
        <v>-93.757484239999997</v>
      </c>
      <c r="CX14" s="3">
        <v>42566.135416666664</v>
      </c>
      <c r="CY14" t="s">
        <v>139</v>
      </c>
      <c r="CZ14" t="s">
        <v>140</v>
      </c>
      <c r="DA14" t="s">
        <v>210</v>
      </c>
      <c r="DB14" t="s">
        <v>211</v>
      </c>
      <c r="DC14" t="s">
        <v>293</v>
      </c>
    </row>
    <row r="15" spans="1:107" ht="15" customHeight="1" x14ac:dyDescent="0.25">
      <c r="A15">
        <v>752312</v>
      </c>
      <c r="B15" t="s">
        <v>204</v>
      </c>
      <c r="C15">
        <v>40</v>
      </c>
      <c r="D15">
        <v>0.55300000000000005</v>
      </c>
      <c r="E15" t="s">
        <v>109</v>
      </c>
      <c r="G15" t="s">
        <v>110</v>
      </c>
      <c r="H15" t="s">
        <v>111</v>
      </c>
      <c r="I15" t="s">
        <v>112</v>
      </c>
      <c r="K15">
        <v>19029899</v>
      </c>
      <c r="L15">
        <v>192780026</v>
      </c>
      <c r="M15" s="2">
        <v>44844</v>
      </c>
      <c r="N15">
        <v>5</v>
      </c>
      <c r="O15">
        <v>2019</v>
      </c>
      <c r="P15" t="s">
        <v>144</v>
      </c>
      <c r="Q15">
        <v>10</v>
      </c>
      <c r="R15" t="s">
        <v>145</v>
      </c>
      <c r="S15" t="s">
        <v>115</v>
      </c>
      <c r="T15">
        <v>0</v>
      </c>
      <c r="U15">
        <v>1</v>
      </c>
      <c r="W15" t="s">
        <v>275</v>
      </c>
      <c r="X15" t="s">
        <v>161</v>
      </c>
      <c r="Y15" t="s">
        <v>119</v>
      </c>
      <c r="Z15" t="s">
        <v>148</v>
      </c>
      <c r="AB15" t="s">
        <v>121</v>
      </c>
      <c r="AC15" t="s">
        <v>122</v>
      </c>
      <c r="AD15" t="s">
        <v>207</v>
      </c>
      <c r="AF15" t="s">
        <v>208</v>
      </c>
      <c r="AG15" t="s">
        <v>209</v>
      </c>
      <c r="AH15" t="s">
        <v>126</v>
      </c>
      <c r="AI15" t="s">
        <v>149</v>
      </c>
      <c r="AJ15" t="s">
        <v>193</v>
      </c>
      <c r="AK15" t="s">
        <v>129</v>
      </c>
      <c r="AL15">
        <v>22</v>
      </c>
      <c r="AM15" t="s">
        <v>130</v>
      </c>
      <c r="AN15" t="s">
        <v>131</v>
      </c>
      <c r="AO15" t="s">
        <v>294</v>
      </c>
      <c r="AS15" t="s">
        <v>133</v>
      </c>
      <c r="AT15" t="s">
        <v>134</v>
      </c>
      <c r="AU15">
        <v>55</v>
      </c>
      <c r="AV15" t="s">
        <v>135</v>
      </c>
      <c r="AW15" t="s">
        <v>157</v>
      </c>
      <c r="CT15">
        <v>439920.0515</v>
      </c>
      <c r="CU15">
        <v>4943915.5310000004</v>
      </c>
      <c r="CV15">
        <v>44.64609497</v>
      </c>
      <c r="CW15">
        <v>-93.757645859999997</v>
      </c>
      <c r="CX15" s="3">
        <v>43743.454861111109</v>
      </c>
      <c r="CY15" t="s">
        <v>139</v>
      </c>
      <c r="CZ15" t="s">
        <v>140</v>
      </c>
      <c r="DA15" t="s">
        <v>210</v>
      </c>
      <c r="DB15" t="s">
        <v>211</v>
      </c>
      <c r="DC15" t="s">
        <v>295</v>
      </c>
    </row>
    <row r="16" spans="1:107" ht="15" customHeight="1" x14ac:dyDescent="0.25">
      <c r="A16">
        <v>807837</v>
      </c>
      <c r="B16" t="s">
        <v>204</v>
      </c>
      <c r="C16">
        <v>40</v>
      </c>
      <c r="D16">
        <v>0.56100000000000005</v>
      </c>
      <c r="E16" t="s">
        <v>109</v>
      </c>
      <c r="G16" t="s">
        <v>110</v>
      </c>
      <c r="H16" t="s">
        <v>111</v>
      </c>
      <c r="I16" t="s">
        <v>112</v>
      </c>
      <c r="K16">
        <v>20010683</v>
      </c>
      <c r="L16">
        <v>201130061</v>
      </c>
      <c r="M16" s="2">
        <v>44655</v>
      </c>
      <c r="N16">
        <v>22</v>
      </c>
      <c r="O16">
        <v>2020</v>
      </c>
      <c r="P16" t="s">
        <v>178</v>
      </c>
      <c r="Q16">
        <v>17</v>
      </c>
      <c r="S16" t="s">
        <v>170</v>
      </c>
      <c r="T16">
        <v>0</v>
      </c>
      <c r="U16">
        <v>1</v>
      </c>
      <c r="W16" t="s">
        <v>284</v>
      </c>
      <c r="X16" t="s">
        <v>161</v>
      </c>
      <c r="Y16" t="s">
        <v>119</v>
      </c>
      <c r="Z16" t="s">
        <v>171</v>
      </c>
      <c r="AB16" t="s">
        <v>172</v>
      </c>
      <c r="AC16" t="s">
        <v>122</v>
      </c>
      <c r="AD16" t="s">
        <v>207</v>
      </c>
      <c r="AF16" t="s">
        <v>208</v>
      </c>
      <c r="AG16" t="s">
        <v>163</v>
      </c>
      <c r="AH16" t="s">
        <v>126</v>
      </c>
      <c r="AI16" t="s">
        <v>233</v>
      </c>
      <c r="AJ16" t="s">
        <v>193</v>
      </c>
      <c r="AK16" t="s">
        <v>257</v>
      </c>
      <c r="AL16">
        <v>38</v>
      </c>
      <c r="AM16" t="s">
        <v>151</v>
      </c>
      <c r="AN16" t="s">
        <v>131</v>
      </c>
      <c r="AO16" t="s">
        <v>221</v>
      </c>
      <c r="AS16" t="s">
        <v>133</v>
      </c>
      <c r="AT16" t="s">
        <v>134</v>
      </c>
      <c r="AU16">
        <v>55</v>
      </c>
      <c r="AV16" t="s">
        <v>165</v>
      </c>
      <c r="AW16" t="s">
        <v>157</v>
      </c>
      <c r="CT16">
        <v>439913.91110000003</v>
      </c>
      <c r="CU16">
        <v>4943927.5776000004</v>
      </c>
      <c r="CV16">
        <v>44.646202889999998</v>
      </c>
      <c r="CW16">
        <v>-93.757724699999997</v>
      </c>
      <c r="CX16" s="3">
        <v>43943.712500000001</v>
      </c>
      <c r="CY16" t="s">
        <v>139</v>
      </c>
      <c r="CZ16" t="s">
        <v>140</v>
      </c>
      <c r="DA16" t="s">
        <v>210</v>
      </c>
      <c r="DB16" t="s">
        <v>211</v>
      </c>
      <c r="DC16" t="s">
        <v>296</v>
      </c>
    </row>
    <row r="17" spans="1:107" ht="15" customHeight="1" x14ac:dyDescent="0.25">
      <c r="A17">
        <v>430379</v>
      </c>
      <c r="B17" t="s">
        <v>204</v>
      </c>
      <c r="C17">
        <v>40</v>
      </c>
      <c r="D17">
        <v>0.57199999999999995</v>
      </c>
      <c r="E17" t="s">
        <v>109</v>
      </c>
      <c r="G17" t="s">
        <v>110</v>
      </c>
      <c r="H17" t="s">
        <v>111</v>
      </c>
      <c r="I17" t="s">
        <v>112</v>
      </c>
      <c r="K17">
        <v>17007646</v>
      </c>
      <c r="L17">
        <v>170670242</v>
      </c>
      <c r="M17" s="2">
        <v>44623</v>
      </c>
      <c r="N17">
        <v>8</v>
      </c>
      <c r="O17">
        <v>2017</v>
      </c>
      <c r="P17" t="s">
        <v>178</v>
      </c>
      <c r="Q17">
        <v>0</v>
      </c>
      <c r="R17" t="s">
        <v>188</v>
      </c>
      <c r="S17" t="s">
        <v>115</v>
      </c>
      <c r="T17">
        <v>0</v>
      </c>
      <c r="U17">
        <v>1</v>
      </c>
      <c r="W17" t="s">
        <v>240</v>
      </c>
      <c r="X17" t="s">
        <v>174</v>
      </c>
      <c r="Y17" t="s">
        <v>213</v>
      </c>
      <c r="Z17" t="s">
        <v>171</v>
      </c>
      <c r="AB17" t="s">
        <v>172</v>
      </c>
      <c r="AC17" t="s">
        <v>122</v>
      </c>
      <c r="AD17" t="s">
        <v>207</v>
      </c>
      <c r="AF17" t="s">
        <v>208</v>
      </c>
      <c r="AG17" t="s">
        <v>209</v>
      </c>
      <c r="AH17" t="s">
        <v>126</v>
      </c>
      <c r="AI17" t="s">
        <v>149</v>
      </c>
      <c r="AJ17" t="s">
        <v>193</v>
      </c>
      <c r="AK17" t="s">
        <v>257</v>
      </c>
      <c r="AL17">
        <v>19</v>
      </c>
      <c r="AM17" t="s">
        <v>151</v>
      </c>
      <c r="AN17" t="s">
        <v>131</v>
      </c>
      <c r="AO17" t="s">
        <v>183</v>
      </c>
      <c r="AS17" t="s">
        <v>133</v>
      </c>
      <c r="AT17" t="s">
        <v>134</v>
      </c>
      <c r="AU17">
        <v>55</v>
      </c>
      <c r="AV17" t="s">
        <v>156</v>
      </c>
      <c r="AW17" t="s">
        <v>157</v>
      </c>
      <c r="CT17">
        <v>439905.64750000002</v>
      </c>
      <c r="CU17">
        <v>4943942.3163000001</v>
      </c>
      <c r="CV17">
        <v>44.646334869999997</v>
      </c>
      <c r="CW17">
        <v>-93.757830630000001</v>
      </c>
      <c r="CX17" s="3">
        <v>42802.03125</v>
      </c>
      <c r="CY17" t="s">
        <v>139</v>
      </c>
      <c r="CZ17" t="s">
        <v>140</v>
      </c>
      <c r="DA17" t="s">
        <v>210</v>
      </c>
      <c r="DB17" t="s">
        <v>211</v>
      </c>
      <c r="DC17" t="s">
        <v>297</v>
      </c>
    </row>
    <row r="18" spans="1:107" ht="15" customHeight="1" x14ac:dyDescent="0.25">
      <c r="A18">
        <v>389067</v>
      </c>
      <c r="B18" t="s">
        <v>204</v>
      </c>
      <c r="C18">
        <v>40</v>
      </c>
      <c r="D18">
        <v>0.59</v>
      </c>
      <c r="E18" t="s">
        <v>109</v>
      </c>
      <c r="G18" t="s">
        <v>110</v>
      </c>
      <c r="H18" t="s">
        <v>111</v>
      </c>
      <c r="I18" t="s">
        <v>112</v>
      </c>
      <c r="K18">
        <v>16036128</v>
      </c>
      <c r="L18">
        <v>162970134</v>
      </c>
      <c r="M18" s="2">
        <v>44844</v>
      </c>
      <c r="N18">
        <v>23</v>
      </c>
      <c r="O18">
        <v>2016</v>
      </c>
      <c r="P18" t="s">
        <v>205</v>
      </c>
      <c r="Q18">
        <v>15</v>
      </c>
      <c r="R18" t="s">
        <v>188</v>
      </c>
      <c r="S18" t="s">
        <v>170</v>
      </c>
      <c r="T18">
        <v>0</v>
      </c>
      <c r="U18">
        <v>1</v>
      </c>
      <c r="W18" t="s">
        <v>216</v>
      </c>
      <c r="X18" t="s">
        <v>161</v>
      </c>
      <c r="Y18" t="s">
        <v>119</v>
      </c>
      <c r="Z18" t="s">
        <v>171</v>
      </c>
      <c r="AB18" t="s">
        <v>172</v>
      </c>
      <c r="AC18" t="s">
        <v>122</v>
      </c>
      <c r="AD18" t="s">
        <v>207</v>
      </c>
      <c r="AF18" t="s">
        <v>208</v>
      </c>
      <c r="AG18" t="s">
        <v>209</v>
      </c>
      <c r="AH18" t="s">
        <v>126</v>
      </c>
      <c r="AI18" t="s">
        <v>233</v>
      </c>
      <c r="AJ18" t="s">
        <v>193</v>
      </c>
      <c r="AK18" t="s">
        <v>180</v>
      </c>
      <c r="AL18">
        <v>45</v>
      </c>
      <c r="AM18" t="s">
        <v>151</v>
      </c>
      <c r="AN18" t="s">
        <v>183</v>
      </c>
      <c r="AO18" t="s">
        <v>298</v>
      </c>
      <c r="AP18" t="s">
        <v>183</v>
      </c>
      <c r="AS18" t="s">
        <v>133</v>
      </c>
      <c r="AT18" t="s">
        <v>134</v>
      </c>
      <c r="AU18">
        <v>35</v>
      </c>
      <c r="AV18" t="s">
        <v>165</v>
      </c>
      <c r="AW18" t="s">
        <v>157</v>
      </c>
      <c r="CT18">
        <v>439891.65659999999</v>
      </c>
      <c r="CU18">
        <v>4943967.2701000003</v>
      </c>
      <c r="CV18">
        <v>44.646558329999998</v>
      </c>
      <c r="CW18">
        <v>-93.758009970000003</v>
      </c>
      <c r="CX18" s="3">
        <v>42666.661111111112</v>
      </c>
      <c r="CY18" t="s">
        <v>139</v>
      </c>
      <c r="CZ18" t="s">
        <v>140</v>
      </c>
      <c r="DA18" t="s">
        <v>210</v>
      </c>
      <c r="DB18" t="s">
        <v>211</v>
      </c>
      <c r="DC18" s="4" t="s">
        <v>299</v>
      </c>
    </row>
    <row r="19" spans="1:107" ht="15" customHeight="1" x14ac:dyDescent="0.25">
      <c r="A19">
        <v>498688</v>
      </c>
      <c r="B19" t="s">
        <v>204</v>
      </c>
      <c r="C19">
        <v>40</v>
      </c>
      <c r="D19">
        <v>0.59</v>
      </c>
      <c r="E19" t="s">
        <v>109</v>
      </c>
      <c r="G19" t="s">
        <v>110</v>
      </c>
      <c r="H19" t="s">
        <v>111</v>
      </c>
      <c r="I19" t="s">
        <v>112</v>
      </c>
      <c r="K19">
        <v>17029013</v>
      </c>
      <c r="L19">
        <v>172460054</v>
      </c>
      <c r="M19" s="2">
        <v>44813</v>
      </c>
      <c r="N19">
        <v>3</v>
      </c>
      <c r="O19">
        <v>2017</v>
      </c>
      <c r="P19" t="s">
        <v>205</v>
      </c>
      <c r="Q19">
        <v>15</v>
      </c>
      <c r="S19" t="s">
        <v>170</v>
      </c>
      <c r="T19">
        <v>0</v>
      </c>
      <c r="U19">
        <v>1</v>
      </c>
      <c r="W19" t="s">
        <v>240</v>
      </c>
      <c r="X19" t="s">
        <v>161</v>
      </c>
      <c r="Y19" t="s">
        <v>119</v>
      </c>
      <c r="Z19" t="s">
        <v>171</v>
      </c>
      <c r="AB19" t="s">
        <v>172</v>
      </c>
      <c r="AC19" t="s">
        <v>122</v>
      </c>
      <c r="AD19" t="s">
        <v>207</v>
      </c>
      <c r="AF19" t="s">
        <v>208</v>
      </c>
      <c r="AG19" t="s">
        <v>209</v>
      </c>
      <c r="AH19" t="s">
        <v>126</v>
      </c>
      <c r="AI19" t="s">
        <v>233</v>
      </c>
      <c r="AJ19" t="s">
        <v>193</v>
      </c>
      <c r="AK19" t="s">
        <v>129</v>
      </c>
      <c r="AL19">
        <v>33</v>
      </c>
      <c r="AM19" t="s">
        <v>130</v>
      </c>
      <c r="AN19" t="s">
        <v>131</v>
      </c>
      <c r="AO19" t="s">
        <v>138</v>
      </c>
      <c r="AS19" t="s">
        <v>133</v>
      </c>
      <c r="AT19" t="s">
        <v>134</v>
      </c>
      <c r="AU19">
        <v>55</v>
      </c>
      <c r="AV19" t="s">
        <v>165</v>
      </c>
      <c r="AW19" t="s">
        <v>157</v>
      </c>
      <c r="CT19">
        <v>439891.3823</v>
      </c>
      <c r="CU19">
        <v>4943967.7593</v>
      </c>
      <c r="CV19">
        <v>44.646562709999998</v>
      </c>
      <c r="CW19">
        <v>-93.758013489999996</v>
      </c>
      <c r="CX19" s="3">
        <v>42981.628472222219</v>
      </c>
      <c r="CY19" t="s">
        <v>139</v>
      </c>
      <c r="CZ19" t="s">
        <v>140</v>
      </c>
      <c r="DA19" t="s">
        <v>210</v>
      </c>
      <c r="DB19" t="s">
        <v>211</v>
      </c>
      <c r="DC19" t="s">
        <v>300</v>
      </c>
    </row>
    <row r="20" spans="1:107" ht="15" customHeight="1" x14ac:dyDescent="0.25">
      <c r="A20">
        <v>370840</v>
      </c>
      <c r="B20" t="s">
        <v>204</v>
      </c>
      <c r="C20">
        <v>40</v>
      </c>
      <c r="D20">
        <v>0.623</v>
      </c>
      <c r="E20" t="s">
        <v>109</v>
      </c>
      <c r="G20" t="s">
        <v>110</v>
      </c>
      <c r="H20" t="s">
        <v>111</v>
      </c>
      <c r="I20" t="s">
        <v>112</v>
      </c>
      <c r="K20">
        <v>16027079</v>
      </c>
      <c r="L20">
        <v>162240150</v>
      </c>
      <c r="M20" s="2">
        <v>44781</v>
      </c>
      <c r="N20">
        <v>11</v>
      </c>
      <c r="O20">
        <v>2016</v>
      </c>
      <c r="P20" t="s">
        <v>218</v>
      </c>
      <c r="Q20">
        <v>20</v>
      </c>
      <c r="S20" t="s">
        <v>201</v>
      </c>
      <c r="T20">
        <v>0</v>
      </c>
      <c r="U20">
        <v>1</v>
      </c>
      <c r="W20" t="s">
        <v>240</v>
      </c>
      <c r="X20" t="s">
        <v>161</v>
      </c>
      <c r="Y20" t="s">
        <v>119</v>
      </c>
      <c r="Z20" t="s">
        <v>171</v>
      </c>
      <c r="AB20" t="s">
        <v>172</v>
      </c>
      <c r="AC20" t="s">
        <v>122</v>
      </c>
      <c r="AD20" t="s">
        <v>278</v>
      </c>
      <c r="AF20" t="s">
        <v>208</v>
      </c>
      <c r="AG20" t="s">
        <v>209</v>
      </c>
      <c r="AH20" t="s">
        <v>126</v>
      </c>
      <c r="AI20" t="s">
        <v>149</v>
      </c>
      <c r="AK20" t="s">
        <v>129</v>
      </c>
      <c r="AL20">
        <v>79</v>
      </c>
      <c r="AM20" t="s">
        <v>151</v>
      </c>
      <c r="AN20" t="s">
        <v>301</v>
      </c>
      <c r="AO20" t="s">
        <v>183</v>
      </c>
      <c r="CT20">
        <v>439880.62929999997</v>
      </c>
      <c r="CU20">
        <v>4944019.6868000003</v>
      </c>
      <c r="CV20">
        <v>44.647029250000003</v>
      </c>
      <c r="CW20">
        <v>-93.758155169999995</v>
      </c>
      <c r="CX20" s="3">
        <v>42593.833333333336</v>
      </c>
      <c r="CY20" t="s">
        <v>139</v>
      </c>
      <c r="CZ20" t="s">
        <v>140</v>
      </c>
      <c r="DA20" t="s">
        <v>210</v>
      </c>
      <c r="DB20" t="s">
        <v>211</v>
      </c>
      <c r="DC20" t="s">
        <v>302</v>
      </c>
    </row>
    <row r="21" spans="1:107" ht="15" customHeight="1" x14ac:dyDescent="0.25">
      <c r="A21">
        <v>335305</v>
      </c>
      <c r="B21" t="s">
        <v>204</v>
      </c>
      <c r="C21">
        <v>40</v>
      </c>
      <c r="D21">
        <v>0.624</v>
      </c>
      <c r="E21" t="s">
        <v>109</v>
      </c>
      <c r="G21" t="s">
        <v>110</v>
      </c>
      <c r="H21" t="s">
        <v>111</v>
      </c>
      <c r="I21" t="s">
        <v>112</v>
      </c>
      <c r="K21">
        <v>16007907</v>
      </c>
      <c r="L21">
        <v>160720113</v>
      </c>
      <c r="M21" s="2">
        <v>44623</v>
      </c>
      <c r="N21">
        <v>12</v>
      </c>
      <c r="O21">
        <v>2016</v>
      </c>
      <c r="P21" t="s">
        <v>144</v>
      </c>
      <c r="Q21">
        <v>15</v>
      </c>
      <c r="S21" t="s">
        <v>170</v>
      </c>
      <c r="T21">
        <v>0</v>
      </c>
      <c r="U21">
        <v>1</v>
      </c>
      <c r="W21" t="s">
        <v>240</v>
      </c>
      <c r="X21" t="s">
        <v>161</v>
      </c>
      <c r="Y21" t="s">
        <v>119</v>
      </c>
      <c r="Z21" t="s">
        <v>171</v>
      </c>
      <c r="AB21" t="s">
        <v>172</v>
      </c>
      <c r="AC21" t="s">
        <v>122</v>
      </c>
      <c r="AD21" t="s">
        <v>207</v>
      </c>
      <c r="AF21" t="s">
        <v>208</v>
      </c>
      <c r="AG21" t="s">
        <v>209</v>
      </c>
      <c r="AH21" t="s">
        <v>126</v>
      </c>
      <c r="AI21" t="s">
        <v>233</v>
      </c>
      <c r="AJ21" t="s">
        <v>193</v>
      </c>
      <c r="AK21" t="s">
        <v>257</v>
      </c>
      <c r="AL21">
        <v>58</v>
      </c>
      <c r="AM21" t="s">
        <v>130</v>
      </c>
      <c r="AN21" t="s">
        <v>131</v>
      </c>
      <c r="AO21" t="s">
        <v>294</v>
      </c>
      <c r="AS21" t="s">
        <v>133</v>
      </c>
      <c r="AT21" t="s">
        <v>134</v>
      </c>
      <c r="AU21">
        <v>55</v>
      </c>
      <c r="AV21" t="s">
        <v>165</v>
      </c>
      <c r="AW21" t="s">
        <v>157</v>
      </c>
      <c r="CT21">
        <v>439880.18699999998</v>
      </c>
      <c r="CU21">
        <v>4944022.0010000002</v>
      </c>
      <c r="CV21">
        <v>44.647050040000003</v>
      </c>
      <c r="CW21">
        <v>-93.758161020000003</v>
      </c>
      <c r="CX21" s="3">
        <v>42441.65625</v>
      </c>
      <c r="CY21" t="s">
        <v>139</v>
      </c>
      <c r="CZ21" t="s">
        <v>140</v>
      </c>
      <c r="DA21" t="s">
        <v>210</v>
      </c>
      <c r="DB21" t="s">
        <v>211</v>
      </c>
      <c r="DC21" t="s">
        <v>303</v>
      </c>
    </row>
    <row r="22" spans="1:107" ht="15" customHeight="1" x14ac:dyDescent="0.25">
      <c r="A22">
        <v>845107</v>
      </c>
      <c r="B22" t="s">
        <v>204</v>
      </c>
      <c r="C22">
        <v>40</v>
      </c>
      <c r="D22">
        <v>0.98599999999999999</v>
      </c>
      <c r="E22" t="s">
        <v>109</v>
      </c>
      <c r="G22" t="s">
        <v>110</v>
      </c>
      <c r="H22" t="s">
        <v>111</v>
      </c>
      <c r="I22" t="s">
        <v>112</v>
      </c>
      <c r="K22">
        <v>20029987</v>
      </c>
      <c r="L22">
        <v>202810171</v>
      </c>
      <c r="M22" s="2">
        <v>44844</v>
      </c>
      <c r="N22">
        <v>7</v>
      </c>
      <c r="O22">
        <v>2020</v>
      </c>
      <c r="P22" t="s">
        <v>178</v>
      </c>
      <c r="Q22">
        <v>16</v>
      </c>
      <c r="R22" t="s">
        <v>145</v>
      </c>
      <c r="S22" t="s">
        <v>115</v>
      </c>
      <c r="T22">
        <v>0</v>
      </c>
      <c r="U22">
        <v>1</v>
      </c>
      <c r="W22" t="s">
        <v>304</v>
      </c>
      <c r="X22" t="s">
        <v>161</v>
      </c>
      <c r="Y22" t="s">
        <v>119</v>
      </c>
      <c r="Z22" t="s">
        <v>171</v>
      </c>
      <c r="AB22" t="s">
        <v>172</v>
      </c>
      <c r="AC22" t="s">
        <v>122</v>
      </c>
      <c r="AD22" t="s">
        <v>207</v>
      </c>
      <c r="AF22" t="s">
        <v>208</v>
      </c>
      <c r="AG22" t="s">
        <v>209</v>
      </c>
      <c r="AH22" t="s">
        <v>126</v>
      </c>
      <c r="AI22" t="s">
        <v>149</v>
      </c>
      <c r="AJ22" t="s">
        <v>128</v>
      </c>
      <c r="AK22" t="s">
        <v>129</v>
      </c>
      <c r="AL22">
        <v>35</v>
      </c>
      <c r="AM22" t="s">
        <v>130</v>
      </c>
      <c r="AN22" t="s">
        <v>234</v>
      </c>
      <c r="AO22" t="s">
        <v>221</v>
      </c>
      <c r="AS22" t="s">
        <v>133</v>
      </c>
      <c r="AT22" t="s">
        <v>134</v>
      </c>
      <c r="AU22">
        <v>45</v>
      </c>
      <c r="AV22" t="s">
        <v>165</v>
      </c>
      <c r="AW22" t="s">
        <v>136</v>
      </c>
      <c r="CT22">
        <v>440095.0416</v>
      </c>
      <c r="CU22">
        <v>4944558.3934000004</v>
      </c>
      <c r="CV22">
        <v>44.651896440000002</v>
      </c>
      <c r="CW22">
        <v>-93.755514460000001</v>
      </c>
      <c r="CX22" s="3">
        <v>44111.6875</v>
      </c>
      <c r="CY22" t="s">
        <v>139</v>
      </c>
      <c r="CZ22" t="s">
        <v>140</v>
      </c>
      <c r="DA22" t="s">
        <v>210</v>
      </c>
      <c r="DB22" t="s">
        <v>211</v>
      </c>
      <c r="DC22" t="s">
        <v>305</v>
      </c>
    </row>
    <row r="23" spans="1:107" ht="15" customHeight="1" x14ac:dyDescent="0.25">
      <c r="A23">
        <v>840390</v>
      </c>
      <c r="B23" t="s">
        <v>204</v>
      </c>
      <c r="C23">
        <v>40</v>
      </c>
      <c r="D23">
        <v>0.98699999999999999</v>
      </c>
      <c r="E23" t="s">
        <v>109</v>
      </c>
      <c r="G23" t="s">
        <v>110</v>
      </c>
      <c r="H23" t="s">
        <v>111</v>
      </c>
      <c r="I23" t="s">
        <v>112</v>
      </c>
      <c r="K23">
        <v>20027159</v>
      </c>
      <c r="L23">
        <v>202560039</v>
      </c>
      <c r="M23" s="2">
        <v>44813</v>
      </c>
      <c r="N23">
        <v>12</v>
      </c>
      <c r="O23">
        <v>2020</v>
      </c>
      <c r="P23" t="s">
        <v>144</v>
      </c>
      <c r="Q23">
        <v>12</v>
      </c>
      <c r="R23" t="s">
        <v>145</v>
      </c>
      <c r="S23" t="s">
        <v>146</v>
      </c>
      <c r="T23">
        <v>0</v>
      </c>
      <c r="U23">
        <v>1</v>
      </c>
      <c r="V23" t="s">
        <v>174</v>
      </c>
      <c r="W23" t="s">
        <v>117</v>
      </c>
      <c r="X23" t="s">
        <v>161</v>
      </c>
      <c r="Y23" t="s">
        <v>119</v>
      </c>
      <c r="Z23" t="s">
        <v>148</v>
      </c>
      <c r="AB23" t="s">
        <v>172</v>
      </c>
      <c r="AC23" t="s">
        <v>122</v>
      </c>
      <c r="AD23" t="s">
        <v>207</v>
      </c>
      <c r="AF23" t="s">
        <v>208</v>
      </c>
      <c r="AG23" t="s">
        <v>163</v>
      </c>
      <c r="AH23" t="s">
        <v>126</v>
      </c>
      <c r="AI23" t="s">
        <v>233</v>
      </c>
      <c r="AJ23" t="s">
        <v>193</v>
      </c>
      <c r="AK23" t="s">
        <v>271</v>
      </c>
      <c r="AL23">
        <v>36</v>
      </c>
      <c r="AM23" t="s">
        <v>130</v>
      </c>
      <c r="AN23" t="s">
        <v>131</v>
      </c>
      <c r="AO23" t="s">
        <v>221</v>
      </c>
      <c r="AS23" t="s">
        <v>133</v>
      </c>
      <c r="AT23" t="s">
        <v>134</v>
      </c>
      <c r="AU23">
        <v>45</v>
      </c>
      <c r="AV23" t="s">
        <v>135</v>
      </c>
      <c r="AW23" t="s">
        <v>157</v>
      </c>
      <c r="CT23">
        <v>440096.25839999999</v>
      </c>
      <c r="CU23">
        <v>4944560.0827000001</v>
      </c>
      <c r="CV23">
        <v>44.651911749999996</v>
      </c>
      <c r="CW23">
        <v>-93.755499319999998</v>
      </c>
      <c r="CX23" s="3">
        <v>44086.510416666664</v>
      </c>
      <c r="CY23" t="s">
        <v>139</v>
      </c>
      <c r="CZ23" t="s">
        <v>140</v>
      </c>
      <c r="DA23" t="s">
        <v>210</v>
      </c>
      <c r="DB23" t="s">
        <v>211</v>
      </c>
      <c r="DC23" s="4" t="s">
        <v>306</v>
      </c>
    </row>
    <row r="24" spans="1:107" ht="15" customHeight="1" x14ac:dyDescent="0.25">
      <c r="A24">
        <v>317123</v>
      </c>
      <c r="B24" t="s">
        <v>204</v>
      </c>
      <c r="C24">
        <v>40</v>
      </c>
      <c r="D24">
        <v>1.2470000000000001</v>
      </c>
      <c r="E24" t="s">
        <v>109</v>
      </c>
      <c r="G24" t="s">
        <v>110</v>
      </c>
      <c r="H24" t="s">
        <v>111</v>
      </c>
      <c r="I24" t="s">
        <v>112</v>
      </c>
      <c r="K24">
        <v>16000440</v>
      </c>
      <c r="L24">
        <v>160060008</v>
      </c>
      <c r="M24" s="2">
        <v>44562</v>
      </c>
      <c r="N24">
        <v>5</v>
      </c>
      <c r="O24">
        <v>2016</v>
      </c>
      <c r="P24" t="s">
        <v>113</v>
      </c>
      <c r="Q24">
        <v>0</v>
      </c>
      <c r="R24" t="s">
        <v>188</v>
      </c>
      <c r="S24" t="s">
        <v>201</v>
      </c>
      <c r="T24">
        <v>0</v>
      </c>
      <c r="U24">
        <v>1</v>
      </c>
      <c r="W24" t="s">
        <v>275</v>
      </c>
      <c r="X24" t="s">
        <v>161</v>
      </c>
      <c r="Y24" t="s">
        <v>213</v>
      </c>
      <c r="Z24" t="s">
        <v>307</v>
      </c>
      <c r="AB24" t="s">
        <v>244</v>
      </c>
      <c r="AC24" t="s">
        <v>122</v>
      </c>
      <c r="AD24" t="s">
        <v>207</v>
      </c>
      <c r="AF24" t="s">
        <v>208</v>
      </c>
      <c r="AG24" t="s">
        <v>209</v>
      </c>
      <c r="AH24" t="s">
        <v>126</v>
      </c>
      <c r="AI24" t="s">
        <v>149</v>
      </c>
      <c r="AJ24" t="s">
        <v>193</v>
      </c>
      <c r="AK24" t="s">
        <v>257</v>
      </c>
      <c r="AL24">
        <v>47</v>
      </c>
      <c r="AM24" t="s">
        <v>130</v>
      </c>
      <c r="AN24" t="s">
        <v>234</v>
      </c>
      <c r="AO24" t="s">
        <v>279</v>
      </c>
      <c r="AS24" t="s">
        <v>308</v>
      </c>
      <c r="AT24" t="s">
        <v>145</v>
      </c>
      <c r="AU24">
        <v>55</v>
      </c>
      <c r="AV24" t="s">
        <v>165</v>
      </c>
      <c r="AW24" t="s">
        <v>155</v>
      </c>
      <c r="CT24">
        <v>440348.73940000002</v>
      </c>
      <c r="CU24">
        <v>4944886.9244999997</v>
      </c>
      <c r="CV24">
        <v>44.654874900000003</v>
      </c>
      <c r="CW24">
        <v>-93.752353400000004</v>
      </c>
      <c r="CX24" s="3">
        <v>42374.002083333333</v>
      </c>
      <c r="CY24" t="s">
        <v>139</v>
      </c>
      <c r="CZ24" t="s">
        <v>140</v>
      </c>
      <c r="DA24" t="s">
        <v>210</v>
      </c>
      <c r="DB24" t="s">
        <v>211</v>
      </c>
      <c r="DC24" s="4" t="s">
        <v>309</v>
      </c>
    </row>
    <row r="25" spans="1:107" ht="15" customHeight="1" x14ac:dyDescent="0.25">
      <c r="A25">
        <v>871216</v>
      </c>
      <c r="B25" t="s">
        <v>204</v>
      </c>
      <c r="C25">
        <v>40</v>
      </c>
      <c r="D25">
        <v>1.2889999999999999</v>
      </c>
      <c r="E25" t="s">
        <v>109</v>
      </c>
      <c r="G25" t="s">
        <v>110</v>
      </c>
      <c r="H25" t="s">
        <v>111</v>
      </c>
      <c r="I25" t="s">
        <v>112</v>
      </c>
      <c r="K25">
        <v>20038313</v>
      </c>
      <c r="L25">
        <v>203630051</v>
      </c>
      <c r="M25" s="2">
        <v>44907</v>
      </c>
      <c r="N25">
        <v>28</v>
      </c>
      <c r="O25">
        <v>2020</v>
      </c>
      <c r="P25" t="s">
        <v>182</v>
      </c>
      <c r="Q25">
        <v>13</v>
      </c>
      <c r="S25" t="s">
        <v>115</v>
      </c>
      <c r="T25">
        <v>0</v>
      </c>
      <c r="U25">
        <v>1</v>
      </c>
      <c r="W25" t="s">
        <v>216</v>
      </c>
      <c r="X25" t="s">
        <v>161</v>
      </c>
      <c r="Y25" t="s">
        <v>119</v>
      </c>
      <c r="Z25" t="s">
        <v>148</v>
      </c>
      <c r="AB25" t="s">
        <v>121</v>
      </c>
      <c r="AC25" t="s">
        <v>122</v>
      </c>
      <c r="AD25" t="s">
        <v>207</v>
      </c>
      <c r="AF25" t="s">
        <v>208</v>
      </c>
      <c r="AG25" t="s">
        <v>209</v>
      </c>
      <c r="AH25" t="s">
        <v>126</v>
      </c>
      <c r="AI25" t="s">
        <v>149</v>
      </c>
      <c r="AJ25" t="s">
        <v>193</v>
      </c>
      <c r="AK25" t="s">
        <v>129</v>
      </c>
      <c r="AL25">
        <v>56</v>
      </c>
      <c r="AM25" t="s">
        <v>130</v>
      </c>
      <c r="AN25" t="s">
        <v>131</v>
      </c>
      <c r="AO25" t="s">
        <v>138</v>
      </c>
      <c r="AS25" t="s">
        <v>133</v>
      </c>
      <c r="AT25" t="s">
        <v>134</v>
      </c>
      <c r="AU25">
        <v>55</v>
      </c>
      <c r="AV25" t="s">
        <v>165</v>
      </c>
      <c r="AW25" t="s">
        <v>157</v>
      </c>
      <c r="CT25">
        <v>440400.56920000003</v>
      </c>
      <c r="CU25">
        <v>4944929.8245000001</v>
      </c>
      <c r="CV25">
        <v>44.655265370000002</v>
      </c>
      <c r="CW25">
        <v>-93.751704750000002</v>
      </c>
      <c r="CX25" s="3">
        <v>44193.54791666667</v>
      </c>
      <c r="CY25" t="s">
        <v>139</v>
      </c>
      <c r="CZ25" t="s">
        <v>140</v>
      </c>
      <c r="DA25" t="s">
        <v>210</v>
      </c>
      <c r="DB25" t="s">
        <v>211</v>
      </c>
      <c r="DC25" t="s">
        <v>310</v>
      </c>
    </row>
    <row r="26" spans="1:107" ht="15" customHeight="1" x14ac:dyDescent="0.25">
      <c r="A26">
        <v>736259</v>
      </c>
      <c r="B26" t="s">
        <v>204</v>
      </c>
      <c r="C26">
        <v>40</v>
      </c>
      <c r="D26">
        <v>1.339</v>
      </c>
      <c r="E26" t="s">
        <v>109</v>
      </c>
      <c r="G26" t="s">
        <v>110</v>
      </c>
      <c r="H26" t="s">
        <v>111</v>
      </c>
      <c r="I26" t="s">
        <v>112</v>
      </c>
      <c r="K26">
        <v>19021756</v>
      </c>
      <c r="L26">
        <v>192060196</v>
      </c>
      <c r="M26" s="2">
        <v>44749</v>
      </c>
      <c r="N26">
        <v>25</v>
      </c>
      <c r="O26">
        <v>2019</v>
      </c>
      <c r="P26" t="s">
        <v>218</v>
      </c>
      <c r="Q26">
        <v>23</v>
      </c>
      <c r="R26" t="s">
        <v>114</v>
      </c>
      <c r="S26" t="s">
        <v>115</v>
      </c>
      <c r="T26">
        <v>0</v>
      </c>
      <c r="U26">
        <v>1</v>
      </c>
      <c r="W26" t="s">
        <v>160</v>
      </c>
      <c r="X26" t="s">
        <v>161</v>
      </c>
      <c r="Y26" t="s">
        <v>213</v>
      </c>
      <c r="Z26" t="s">
        <v>171</v>
      </c>
      <c r="AB26" t="s">
        <v>172</v>
      </c>
      <c r="AC26" t="s">
        <v>122</v>
      </c>
      <c r="AD26" t="s">
        <v>207</v>
      </c>
      <c r="AF26" t="s">
        <v>208</v>
      </c>
      <c r="AG26" t="s">
        <v>163</v>
      </c>
      <c r="AH26" t="s">
        <v>126</v>
      </c>
      <c r="AI26" t="s">
        <v>233</v>
      </c>
      <c r="AJ26" t="s">
        <v>128</v>
      </c>
      <c r="AK26" t="s">
        <v>129</v>
      </c>
      <c r="AL26">
        <v>34</v>
      </c>
      <c r="AM26" t="s">
        <v>130</v>
      </c>
      <c r="AN26" t="s">
        <v>131</v>
      </c>
      <c r="AO26" t="s">
        <v>138</v>
      </c>
      <c r="AS26" t="s">
        <v>133</v>
      </c>
      <c r="AT26" t="s">
        <v>134</v>
      </c>
      <c r="AU26">
        <v>55</v>
      </c>
      <c r="AV26" t="s">
        <v>135</v>
      </c>
      <c r="AW26" t="s">
        <v>155</v>
      </c>
      <c r="CT26">
        <v>440478.89270000003</v>
      </c>
      <c r="CU26">
        <v>4944944.8131999997</v>
      </c>
      <c r="CV26">
        <v>44.655406790000001</v>
      </c>
      <c r="CW26">
        <v>-93.750718719999995</v>
      </c>
      <c r="CX26" s="3">
        <v>43671.988194444442</v>
      </c>
      <c r="CY26" t="s">
        <v>139</v>
      </c>
      <c r="CZ26" t="s">
        <v>140</v>
      </c>
      <c r="DA26" t="s">
        <v>210</v>
      </c>
      <c r="DB26" t="s">
        <v>211</v>
      </c>
      <c r="DC26" t="s">
        <v>311</v>
      </c>
    </row>
    <row r="27" spans="1:107" ht="15" customHeight="1" x14ac:dyDescent="0.25">
      <c r="A27">
        <v>504006</v>
      </c>
      <c r="B27" t="s">
        <v>204</v>
      </c>
      <c r="C27">
        <v>40</v>
      </c>
      <c r="D27">
        <v>1.5649999999999999</v>
      </c>
      <c r="E27" t="s">
        <v>109</v>
      </c>
      <c r="G27" t="s">
        <v>110</v>
      </c>
      <c r="H27" t="s">
        <v>111</v>
      </c>
      <c r="I27" t="s">
        <v>112</v>
      </c>
      <c r="K27">
        <v>17031508</v>
      </c>
      <c r="L27">
        <v>172690015</v>
      </c>
      <c r="M27" s="2">
        <v>44813</v>
      </c>
      <c r="N27">
        <v>26</v>
      </c>
      <c r="O27">
        <v>2017</v>
      </c>
      <c r="P27" t="s">
        <v>113</v>
      </c>
      <c r="Q27">
        <v>7</v>
      </c>
      <c r="R27" t="s">
        <v>145</v>
      </c>
      <c r="S27" t="s">
        <v>115</v>
      </c>
      <c r="T27">
        <v>0</v>
      </c>
      <c r="U27">
        <v>1</v>
      </c>
      <c r="W27" t="s">
        <v>160</v>
      </c>
      <c r="X27" t="s">
        <v>161</v>
      </c>
      <c r="Y27" t="s">
        <v>276</v>
      </c>
      <c r="Z27" t="s">
        <v>148</v>
      </c>
      <c r="AB27" t="s">
        <v>121</v>
      </c>
      <c r="AC27" t="s">
        <v>122</v>
      </c>
      <c r="AD27" t="s">
        <v>207</v>
      </c>
      <c r="AF27" t="s">
        <v>208</v>
      </c>
      <c r="AG27" t="s">
        <v>163</v>
      </c>
      <c r="AH27" t="s">
        <v>126</v>
      </c>
      <c r="AI27" t="s">
        <v>237</v>
      </c>
      <c r="AJ27" t="s">
        <v>128</v>
      </c>
      <c r="AK27" t="s">
        <v>129</v>
      </c>
      <c r="AL27">
        <v>68</v>
      </c>
      <c r="AM27" t="s">
        <v>130</v>
      </c>
      <c r="AN27" t="s">
        <v>131</v>
      </c>
      <c r="AO27" t="s">
        <v>138</v>
      </c>
      <c r="AS27" t="s">
        <v>133</v>
      </c>
      <c r="AT27" t="s">
        <v>134</v>
      </c>
      <c r="AU27">
        <v>55</v>
      </c>
      <c r="AV27" t="s">
        <v>135</v>
      </c>
      <c r="AW27" t="s">
        <v>155</v>
      </c>
      <c r="CT27">
        <v>440785.05949999997</v>
      </c>
      <c r="CU27">
        <v>4945087.3749000002</v>
      </c>
      <c r="CV27">
        <v>44.656715409999997</v>
      </c>
      <c r="CW27">
        <v>-93.746873989999997</v>
      </c>
      <c r="CX27" s="3">
        <v>43004.302083333336</v>
      </c>
      <c r="CY27" t="s">
        <v>139</v>
      </c>
      <c r="CZ27" t="s">
        <v>140</v>
      </c>
      <c r="DA27" t="s">
        <v>210</v>
      </c>
      <c r="DB27" t="s">
        <v>211</v>
      </c>
      <c r="DC27" t="s">
        <v>312</v>
      </c>
    </row>
    <row r="28" spans="1:107" ht="15" customHeight="1" x14ac:dyDescent="0.25">
      <c r="A28">
        <v>517374</v>
      </c>
      <c r="B28" t="s">
        <v>204</v>
      </c>
      <c r="C28">
        <v>40</v>
      </c>
      <c r="D28">
        <v>1.62</v>
      </c>
      <c r="E28" t="s">
        <v>109</v>
      </c>
      <c r="G28" t="s">
        <v>110</v>
      </c>
      <c r="H28" t="s">
        <v>111</v>
      </c>
      <c r="I28" t="s">
        <v>112</v>
      </c>
      <c r="K28">
        <v>17037081</v>
      </c>
      <c r="L28">
        <v>173190112</v>
      </c>
      <c r="M28" s="2">
        <v>44876</v>
      </c>
      <c r="N28">
        <v>15</v>
      </c>
      <c r="O28">
        <v>2017</v>
      </c>
      <c r="P28" t="s">
        <v>178</v>
      </c>
      <c r="Q28">
        <v>15</v>
      </c>
      <c r="S28" t="s">
        <v>115</v>
      </c>
      <c r="T28">
        <v>0</v>
      </c>
      <c r="U28">
        <v>2</v>
      </c>
      <c r="V28" t="s">
        <v>313</v>
      </c>
      <c r="W28" t="s">
        <v>117</v>
      </c>
      <c r="X28" t="s">
        <v>161</v>
      </c>
      <c r="Y28" t="s">
        <v>119</v>
      </c>
      <c r="Z28" t="s">
        <v>148</v>
      </c>
      <c r="AB28" t="s">
        <v>172</v>
      </c>
      <c r="AC28" t="s">
        <v>122</v>
      </c>
      <c r="AD28" t="s">
        <v>207</v>
      </c>
      <c r="AF28" t="s">
        <v>208</v>
      </c>
      <c r="AG28" t="s">
        <v>125</v>
      </c>
      <c r="AH28" t="s">
        <v>126</v>
      </c>
      <c r="AI28" t="s">
        <v>149</v>
      </c>
      <c r="AJ28" t="s">
        <v>128</v>
      </c>
      <c r="AK28" t="s">
        <v>261</v>
      </c>
      <c r="AL28">
        <v>56</v>
      </c>
      <c r="AM28" t="s">
        <v>130</v>
      </c>
      <c r="AN28" t="s">
        <v>131</v>
      </c>
      <c r="AO28" t="s">
        <v>255</v>
      </c>
      <c r="AP28" t="s">
        <v>176</v>
      </c>
      <c r="AS28" t="s">
        <v>133</v>
      </c>
      <c r="AT28" t="s">
        <v>134</v>
      </c>
      <c r="AU28">
        <v>55</v>
      </c>
      <c r="AV28" t="s">
        <v>135</v>
      </c>
      <c r="AW28" t="s">
        <v>155</v>
      </c>
      <c r="AX28" t="s">
        <v>126</v>
      </c>
      <c r="AY28" t="s">
        <v>237</v>
      </c>
      <c r="AZ28" t="s">
        <v>128</v>
      </c>
      <c r="BA28" t="s">
        <v>129</v>
      </c>
      <c r="BB28">
        <v>42</v>
      </c>
      <c r="BC28" t="s">
        <v>130</v>
      </c>
      <c r="BD28" t="s">
        <v>131</v>
      </c>
      <c r="BE28" t="s">
        <v>138</v>
      </c>
      <c r="BI28" t="s">
        <v>133</v>
      </c>
      <c r="BJ28" t="s">
        <v>134</v>
      </c>
      <c r="BK28">
        <v>55</v>
      </c>
      <c r="BL28" t="s">
        <v>135</v>
      </c>
      <c r="BM28" t="s">
        <v>155</v>
      </c>
      <c r="CT28">
        <v>440789.49200000003</v>
      </c>
      <c r="CU28">
        <v>4945176.4354999997</v>
      </c>
      <c r="CV28">
        <v>44.657517470000002</v>
      </c>
      <c r="CW28">
        <v>-93.746828379999997</v>
      </c>
      <c r="CX28" s="3">
        <v>43054.625</v>
      </c>
      <c r="CY28" t="s">
        <v>139</v>
      </c>
      <c r="CZ28" t="s">
        <v>140</v>
      </c>
      <c r="DA28" t="s">
        <v>210</v>
      </c>
      <c r="DB28" t="s">
        <v>211</v>
      </c>
      <c r="DC28" t="s">
        <v>314</v>
      </c>
    </row>
    <row r="29" spans="1:107" ht="15" customHeight="1" x14ac:dyDescent="0.25">
      <c r="A29">
        <v>823243</v>
      </c>
      <c r="B29" t="s">
        <v>204</v>
      </c>
      <c r="C29">
        <v>40</v>
      </c>
      <c r="D29">
        <v>1.88</v>
      </c>
      <c r="E29" t="s">
        <v>109</v>
      </c>
      <c r="G29" t="s">
        <v>110</v>
      </c>
      <c r="H29" t="s">
        <v>111</v>
      </c>
      <c r="I29" t="s">
        <v>112</v>
      </c>
      <c r="K29">
        <v>20022374</v>
      </c>
      <c r="L29">
        <v>202150120</v>
      </c>
      <c r="M29" s="2">
        <v>44781</v>
      </c>
      <c r="N29">
        <v>2</v>
      </c>
      <c r="O29">
        <v>2020</v>
      </c>
      <c r="P29" t="s">
        <v>205</v>
      </c>
      <c r="Q29">
        <v>15</v>
      </c>
      <c r="S29" t="s">
        <v>231</v>
      </c>
      <c r="T29">
        <v>1</v>
      </c>
      <c r="U29">
        <v>1</v>
      </c>
      <c r="W29" t="s">
        <v>232</v>
      </c>
      <c r="X29" t="s">
        <v>190</v>
      </c>
      <c r="Y29" t="s">
        <v>119</v>
      </c>
      <c r="Z29" t="s">
        <v>171</v>
      </c>
      <c r="AB29" t="s">
        <v>172</v>
      </c>
      <c r="AC29" t="s">
        <v>122</v>
      </c>
      <c r="AD29" t="s">
        <v>207</v>
      </c>
      <c r="AF29" t="s">
        <v>208</v>
      </c>
      <c r="AG29" t="s">
        <v>209</v>
      </c>
      <c r="AH29" t="s">
        <v>126</v>
      </c>
      <c r="AI29" t="s">
        <v>233</v>
      </c>
      <c r="AJ29" t="s">
        <v>193</v>
      </c>
      <c r="AK29" t="s">
        <v>129</v>
      </c>
      <c r="AL29">
        <v>48</v>
      </c>
      <c r="AM29" t="s">
        <v>151</v>
      </c>
      <c r="AN29" t="s">
        <v>234</v>
      </c>
      <c r="AO29" t="s">
        <v>221</v>
      </c>
      <c r="AS29" t="s">
        <v>133</v>
      </c>
      <c r="AT29" t="s">
        <v>134</v>
      </c>
      <c r="AU29">
        <v>55</v>
      </c>
      <c r="AV29" t="s">
        <v>165</v>
      </c>
      <c r="AW29" t="s">
        <v>155</v>
      </c>
      <c r="CT29">
        <v>440801.05379999999</v>
      </c>
      <c r="CU29">
        <v>4945594.0281999996</v>
      </c>
      <c r="CV29">
        <v>44.661277470000002</v>
      </c>
      <c r="CW29">
        <v>-93.746730810000003</v>
      </c>
      <c r="CX29" s="3">
        <v>44045.642361111109</v>
      </c>
      <c r="CY29" t="s">
        <v>139</v>
      </c>
      <c r="CZ29" t="s">
        <v>140</v>
      </c>
      <c r="DA29" t="s">
        <v>210</v>
      </c>
      <c r="DB29" t="s">
        <v>211</v>
      </c>
      <c r="DC29" t="s">
        <v>235</v>
      </c>
    </row>
    <row r="30" spans="1:107" ht="15" customHeight="1" x14ac:dyDescent="0.25">
      <c r="A30">
        <v>703960</v>
      </c>
      <c r="B30" t="s">
        <v>204</v>
      </c>
      <c r="C30">
        <v>40</v>
      </c>
      <c r="D30">
        <v>1.9139999999999999</v>
      </c>
      <c r="E30" t="s">
        <v>109</v>
      </c>
      <c r="G30" t="s">
        <v>110</v>
      </c>
      <c r="H30" t="s">
        <v>111</v>
      </c>
      <c r="I30" t="s">
        <v>112</v>
      </c>
      <c r="K30">
        <v>19010433</v>
      </c>
      <c r="L30">
        <v>191040058</v>
      </c>
      <c r="M30" s="2">
        <v>44655</v>
      </c>
      <c r="N30">
        <v>14</v>
      </c>
      <c r="O30">
        <v>2019</v>
      </c>
      <c r="P30" t="s">
        <v>205</v>
      </c>
      <c r="Q30">
        <v>18</v>
      </c>
      <c r="S30" t="s">
        <v>170</v>
      </c>
      <c r="T30">
        <v>0</v>
      </c>
      <c r="U30">
        <v>2</v>
      </c>
      <c r="V30" t="s">
        <v>116</v>
      </c>
      <c r="W30" t="s">
        <v>117</v>
      </c>
      <c r="X30" t="s">
        <v>236</v>
      </c>
      <c r="Y30" t="s">
        <v>119</v>
      </c>
      <c r="Z30" t="s">
        <v>171</v>
      </c>
      <c r="AB30" t="s">
        <v>172</v>
      </c>
      <c r="AC30" t="s">
        <v>122</v>
      </c>
      <c r="AD30" t="s">
        <v>207</v>
      </c>
      <c r="AE30">
        <v>113</v>
      </c>
      <c r="AF30" t="s">
        <v>208</v>
      </c>
      <c r="AG30" t="s">
        <v>125</v>
      </c>
      <c r="AH30" t="s">
        <v>126</v>
      </c>
      <c r="AI30" t="s">
        <v>164</v>
      </c>
      <c r="AJ30" t="s">
        <v>193</v>
      </c>
      <c r="AK30" t="s">
        <v>129</v>
      </c>
      <c r="AL30">
        <v>27</v>
      </c>
      <c r="AM30" t="s">
        <v>130</v>
      </c>
      <c r="AN30" t="s">
        <v>131</v>
      </c>
      <c r="AO30" t="s">
        <v>176</v>
      </c>
      <c r="AS30" t="s">
        <v>133</v>
      </c>
      <c r="AT30" t="s">
        <v>134</v>
      </c>
      <c r="AU30">
        <v>55</v>
      </c>
      <c r="AV30" t="s">
        <v>165</v>
      </c>
      <c r="AW30" t="s">
        <v>155</v>
      </c>
      <c r="AX30" t="s">
        <v>126</v>
      </c>
      <c r="AY30" t="s">
        <v>237</v>
      </c>
      <c r="AZ30" t="s">
        <v>193</v>
      </c>
      <c r="BA30" t="s">
        <v>238</v>
      </c>
      <c r="BB30">
        <v>54</v>
      </c>
      <c r="BC30" t="s">
        <v>151</v>
      </c>
      <c r="BD30" t="s">
        <v>131</v>
      </c>
      <c r="BE30" t="s">
        <v>138</v>
      </c>
      <c r="BI30" t="s">
        <v>133</v>
      </c>
      <c r="BJ30" t="s">
        <v>134</v>
      </c>
      <c r="BK30">
        <v>55</v>
      </c>
      <c r="BL30" t="s">
        <v>165</v>
      </c>
      <c r="BM30" t="s">
        <v>155</v>
      </c>
      <c r="CT30">
        <v>440808.15039999998</v>
      </c>
      <c r="CU30">
        <v>4945648.3482999997</v>
      </c>
      <c r="CV30">
        <v>44.66176703</v>
      </c>
      <c r="CW30">
        <v>-93.746647580000001</v>
      </c>
      <c r="CX30" s="3">
        <v>43569.770833333336</v>
      </c>
      <c r="CY30" t="s">
        <v>139</v>
      </c>
      <c r="CZ30" t="s">
        <v>140</v>
      </c>
      <c r="DA30" t="s">
        <v>210</v>
      </c>
      <c r="DB30" t="s">
        <v>211</v>
      </c>
      <c r="DC30" s="4" t="s">
        <v>239</v>
      </c>
    </row>
    <row r="31" spans="1:107" ht="15" customHeight="1" x14ac:dyDescent="0.25">
      <c r="A31">
        <v>755594</v>
      </c>
      <c r="B31" t="s">
        <v>204</v>
      </c>
      <c r="C31">
        <v>40</v>
      </c>
      <c r="D31">
        <v>1.925</v>
      </c>
      <c r="E31" t="s">
        <v>109</v>
      </c>
      <c r="G31" t="s">
        <v>110</v>
      </c>
      <c r="H31" t="s">
        <v>111</v>
      </c>
      <c r="I31" t="s">
        <v>112</v>
      </c>
      <c r="K31">
        <v>19031410</v>
      </c>
      <c r="L31">
        <v>192910178</v>
      </c>
      <c r="M31" s="2">
        <v>44844</v>
      </c>
      <c r="N31">
        <v>18</v>
      </c>
      <c r="O31">
        <v>2019</v>
      </c>
      <c r="P31" t="s">
        <v>168</v>
      </c>
      <c r="Q31">
        <v>23</v>
      </c>
      <c r="S31" t="s">
        <v>170</v>
      </c>
      <c r="T31">
        <v>0</v>
      </c>
      <c r="U31">
        <v>1</v>
      </c>
      <c r="W31" t="s">
        <v>240</v>
      </c>
      <c r="X31" t="s">
        <v>190</v>
      </c>
      <c r="Y31" t="s">
        <v>213</v>
      </c>
      <c r="Z31" t="s">
        <v>148</v>
      </c>
      <c r="AB31" t="s">
        <v>172</v>
      </c>
      <c r="AC31" t="s">
        <v>122</v>
      </c>
      <c r="AD31" t="s">
        <v>207</v>
      </c>
      <c r="AF31" t="s">
        <v>208</v>
      </c>
      <c r="AG31" t="s">
        <v>209</v>
      </c>
      <c r="AH31" t="s">
        <v>126</v>
      </c>
      <c r="AI31" t="s">
        <v>164</v>
      </c>
      <c r="AJ31" t="s">
        <v>193</v>
      </c>
      <c r="AK31" t="s">
        <v>129</v>
      </c>
      <c r="AL31">
        <v>22</v>
      </c>
      <c r="AM31" t="s">
        <v>130</v>
      </c>
      <c r="AN31" t="s">
        <v>131</v>
      </c>
      <c r="AO31" t="s">
        <v>138</v>
      </c>
      <c r="AS31" t="s">
        <v>133</v>
      </c>
      <c r="AT31" t="s">
        <v>134</v>
      </c>
      <c r="AU31">
        <v>55</v>
      </c>
      <c r="AV31" t="s">
        <v>165</v>
      </c>
      <c r="AW31" t="s">
        <v>155</v>
      </c>
      <c r="CT31">
        <v>440817.02360000001</v>
      </c>
      <c r="CU31">
        <v>4945663.4804999996</v>
      </c>
      <c r="CV31">
        <v>44.661903979999998</v>
      </c>
      <c r="CW31">
        <v>-93.746537410000002</v>
      </c>
      <c r="CX31" s="3">
        <v>43756.958333333336</v>
      </c>
      <c r="CY31" t="s">
        <v>139</v>
      </c>
      <c r="CZ31" t="s">
        <v>140</v>
      </c>
      <c r="DA31" t="s">
        <v>210</v>
      </c>
      <c r="DB31" t="s">
        <v>211</v>
      </c>
      <c r="DC31" t="s">
        <v>241</v>
      </c>
    </row>
    <row r="32" spans="1:107" ht="15" customHeight="1" x14ac:dyDescent="0.25">
      <c r="A32">
        <v>677097</v>
      </c>
      <c r="B32" t="s">
        <v>204</v>
      </c>
      <c r="C32">
        <v>40</v>
      </c>
      <c r="D32">
        <v>2.3140000000000001</v>
      </c>
      <c r="E32" t="s">
        <v>109</v>
      </c>
      <c r="G32" t="s">
        <v>110</v>
      </c>
      <c r="H32" t="s">
        <v>111</v>
      </c>
      <c r="I32" t="s">
        <v>112</v>
      </c>
      <c r="K32">
        <v>19001781</v>
      </c>
      <c r="L32">
        <v>190180254</v>
      </c>
      <c r="M32" s="2">
        <v>44562</v>
      </c>
      <c r="N32">
        <v>18</v>
      </c>
      <c r="O32">
        <v>2019</v>
      </c>
      <c r="P32" t="s">
        <v>168</v>
      </c>
      <c r="Q32">
        <v>16</v>
      </c>
      <c r="R32" t="s">
        <v>145</v>
      </c>
      <c r="S32" t="s">
        <v>115</v>
      </c>
      <c r="T32">
        <v>0</v>
      </c>
      <c r="U32">
        <v>2</v>
      </c>
      <c r="V32" t="s">
        <v>242</v>
      </c>
      <c r="W32" t="s">
        <v>117</v>
      </c>
      <c r="X32" t="s">
        <v>161</v>
      </c>
      <c r="Y32" t="s">
        <v>243</v>
      </c>
      <c r="Z32" t="s">
        <v>162</v>
      </c>
      <c r="AB32" t="s">
        <v>244</v>
      </c>
      <c r="AC32" t="s">
        <v>122</v>
      </c>
      <c r="AD32" t="s">
        <v>207</v>
      </c>
      <c r="AF32" t="s">
        <v>208</v>
      </c>
      <c r="AG32" t="s">
        <v>245</v>
      </c>
      <c r="AH32" t="s">
        <v>126</v>
      </c>
      <c r="AI32" t="s">
        <v>237</v>
      </c>
      <c r="AJ32" t="s">
        <v>193</v>
      </c>
      <c r="AK32" t="s">
        <v>129</v>
      </c>
      <c r="AL32">
        <v>41</v>
      </c>
      <c r="AM32" t="s">
        <v>130</v>
      </c>
      <c r="AN32" t="s">
        <v>131</v>
      </c>
      <c r="AO32" t="s">
        <v>138</v>
      </c>
      <c r="AS32" t="s">
        <v>133</v>
      </c>
      <c r="AT32" t="s">
        <v>134</v>
      </c>
      <c r="AU32">
        <v>55</v>
      </c>
      <c r="AV32" t="s">
        <v>165</v>
      </c>
      <c r="AW32" t="s">
        <v>155</v>
      </c>
      <c r="AX32" t="s">
        <v>126</v>
      </c>
      <c r="AY32" t="s">
        <v>149</v>
      </c>
      <c r="AZ32" t="s">
        <v>128</v>
      </c>
      <c r="BA32" t="s">
        <v>129</v>
      </c>
      <c r="BB32">
        <v>19</v>
      </c>
      <c r="BC32" t="s">
        <v>130</v>
      </c>
      <c r="BD32" t="s">
        <v>131</v>
      </c>
      <c r="BE32" t="s">
        <v>138</v>
      </c>
      <c r="BI32" t="s">
        <v>133</v>
      </c>
      <c r="BJ32" t="s">
        <v>134</v>
      </c>
      <c r="BK32">
        <v>55</v>
      </c>
      <c r="BL32" t="s">
        <v>165</v>
      </c>
      <c r="BM32" t="s">
        <v>155</v>
      </c>
      <c r="CT32">
        <v>441322.46470000001</v>
      </c>
      <c r="CU32">
        <v>4946013.9248000002</v>
      </c>
      <c r="CV32">
        <v>44.665100070000001</v>
      </c>
      <c r="CW32">
        <v>-93.740202490000001</v>
      </c>
      <c r="CX32" s="3">
        <v>43483.673611111109</v>
      </c>
      <c r="CY32" t="s">
        <v>139</v>
      </c>
      <c r="CZ32" t="s">
        <v>140</v>
      </c>
      <c r="DA32" t="s">
        <v>210</v>
      </c>
      <c r="DB32" t="s">
        <v>211</v>
      </c>
      <c r="DC32" t="s">
        <v>246</v>
      </c>
    </row>
    <row r="33" spans="1:107" ht="15" customHeight="1" x14ac:dyDescent="0.25">
      <c r="A33">
        <v>766038</v>
      </c>
      <c r="B33" t="s">
        <v>204</v>
      </c>
      <c r="C33">
        <v>40</v>
      </c>
      <c r="D33">
        <v>3.0390000000000001</v>
      </c>
      <c r="E33" t="s">
        <v>109</v>
      </c>
      <c r="G33" t="s">
        <v>110</v>
      </c>
      <c r="H33" t="s">
        <v>111</v>
      </c>
      <c r="I33" t="s">
        <v>112</v>
      </c>
      <c r="K33">
        <v>19035643</v>
      </c>
      <c r="L33">
        <v>193320056</v>
      </c>
      <c r="M33" s="2">
        <v>44876</v>
      </c>
      <c r="N33">
        <v>28</v>
      </c>
      <c r="O33">
        <v>2019</v>
      </c>
      <c r="P33" t="s">
        <v>218</v>
      </c>
      <c r="Q33">
        <v>11</v>
      </c>
      <c r="R33" t="s">
        <v>145</v>
      </c>
      <c r="S33" t="s">
        <v>115</v>
      </c>
      <c r="T33">
        <v>0</v>
      </c>
      <c r="U33">
        <v>1</v>
      </c>
      <c r="V33" t="s">
        <v>174</v>
      </c>
      <c r="W33" t="s">
        <v>117</v>
      </c>
      <c r="X33" t="s">
        <v>161</v>
      </c>
      <c r="Y33" t="s">
        <v>119</v>
      </c>
      <c r="Z33" t="s">
        <v>148</v>
      </c>
      <c r="AB33" t="s">
        <v>244</v>
      </c>
      <c r="AC33" t="s">
        <v>122</v>
      </c>
      <c r="AD33" t="s">
        <v>207</v>
      </c>
      <c r="AF33" t="s">
        <v>208</v>
      </c>
      <c r="AG33" t="s">
        <v>163</v>
      </c>
      <c r="AH33" t="s">
        <v>126</v>
      </c>
      <c r="AI33" t="s">
        <v>164</v>
      </c>
      <c r="AJ33" t="s">
        <v>193</v>
      </c>
      <c r="AK33" t="s">
        <v>129</v>
      </c>
      <c r="AL33">
        <v>60</v>
      </c>
      <c r="AM33" t="s">
        <v>130</v>
      </c>
      <c r="AN33" t="s">
        <v>131</v>
      </c>
      <c r="AO33" t="s">
        <v>138</v>
      </c>
      <c r="AS33" t="s">
        <v>133</v>
      </c>
      <c r="AT33" t="s">
        <v>134</v>
      </c>
      <c r="AU33">
        <v>55</v>
      </c>
      <c r="AV33" t="s">
        <v>135</v>
      </c>
      <c r="AW33" t="s">
        <v>155</v>
      </c>
      <c r="CT33">
        <v>441599.0343</v>
      </c>
      <c r="CU33">
        <v>4947144.8590000002</v>
      </c>
      <c r="CV33">
        <v>44.675302960000003</v>
      </c>
      <c r="CW33">
        <v>-93.736842929999995</v>
      </c>
      <c r="CX33" s="3">
        <v>43797.493055555555</v>
      </c>
      <c r="CY33" t="s">
        <v>139</v>
      </c>
      <c r="CZ33" t="s">
        <v>140</v>
      </c>
      <c r="DA33" t="s">
        <v>210</v>
      </c>
      <c r="DB33" t="s">
        <v>211</v>
      </c>
      <c r="DC33" t="s">
        <v>315</v>
      </c>
    </row>
    <row r="34" spans="1:107" ht="15" customHeight="1" x14ac:dyDescent="0.25">
      <c r="A34">
        <v>521323</v>
      </c>
      <c r="B34" t="s">
        <v>204</v>
      </c>
      <c r="C34">
        <v>40</v>
      </c>
      <c r="D34">
        <v>3.141</v>
      </c>
      <c r="E34" t="s">
        <v>109</v>
      </c>
      <c r="G34" t="s">
        <v>110</v>
      </c>
      <c r="H34" t="s">
        <v>111</v>
      </c>
      <c r="I34" t="s">
        <v>112</v>
      </c>
      <c r="K34">
        <v>17039044</v>
      </c>
      <c r="L34">
        <v>173360129</v>
      </c>
      <c r="M34" s="2">
        <v>44907</v>
      </c>
      <c r="N34">
        <v>2</v>
      </c>
      <c r="O34">
        <v>2017</v>
      </c>
      <c r="P34" t="s">
        <v>144</v>
      </c>
      <c r="Q34">
        <v>16</v>
      </c>
      <c r="S34" t="s">
        <v>115</v>
      </c>
      <c r="T34">
        <v>0</v>
      </c>
      <c r="U34">
        <v>1</v>
      </c>
      <c r="W34" t="s">
        <v>240</v>
      </c>
      <c r="X34" t="s">
        <v>161</v>
      </c>
      <c r="Y34" t="s">
        <v>119</v>
      </c>
      <c r="Z34" t="s">
        <v>171</v>
      </c>
      <c r="AB34" t="s">
        <v>172</v>
      </c>
      <c r="AC34" t="s">
        <v>122</v>
      </c>
      <c r="AD34" t="s">
        <v>207</v>
      </c>
      <c r="AF34" t="s">
        <v>208</v>
      </c>
      <c r="AG34" t="s">
        <v>209</v>
      </c>
      <c r="AH34" t="s">
        <v>126</v>
      </c>
      <c r="AI34" t="s">
        <v>164</v>
      </c>
      <c r="AJ34" t="s">
        <v>193</v>
      </c>
      <c r="AK34" t="s">
        <v>129</v>
      </c>
      <c r="AL34">
        <v>52</v>
      </c>
      <c r="AM34" t="s">
        <v>151</v>
      </c>
      <c r="AN34" t="s">
        <v>234</v>
      </c>
      <c r="AO34" t="s">
        <v>132</v>
      </c>
      <c r="AS34" t="s">
        <v>133</v>
      </c>
      <c r="AT34" t="s">
        <v>134</v>
      </c>
      <c r="AU34">
        <v>55</v>
      </c>
      <c r="AV34" t="s">
        <v>135</v>
      </c>
      <c r="AW34" t="s">
        <v>155</v>
      </c>
      <c r="CT34">
        <v>441645.94829999999</v>
      </c>
      <c r="CU34">
        <v>4947302.9244999997</v>
      </c>
      <c r="CV34">
        <v>44.676729639999998</v>
      </c>
      <c r="CW34">
        <v>-93.736269089999993</v>
      </c>
      <c r="CX34" s="3">
        <v>43071.6875</v>
      </c>
      <c r="CY34" t="s">
        <v>139</v>
      </c>
      <c r="CZ34" t="s">
        <v>140</v>
      </c>
      <c r="DA34" t="s">
        <v>210</v>
      </c>
      <c r="DB34" t="s">
        <v>211</v>
      </c>
      <c r="DC34" t="s">
        <v>316</v>
      </c>
    </row>
    <row r="35" spans="1:107" ht="15" customHeight="1" x14ac:dyDescent="0.25">
      <c r="A35">
        <v>357735</v>
      </c>
      <c r="B35" t="s">
        <v>204</v>
      </c>
      <c r="C35">
        <v>40</v>
      </c>
      <c r="D35">
        <v>3.1920000000000002</v>
      </c>
      <c r="E35" t="s">
        <v>109</v>
      </c>
      <c r="G35" t="s">
        <v>110</v>
      </c>
      <c r="H35" t="s">
        <v>111</v>
      </c>
      <c r="I35" t="s">
        <v>112</v>
      </c>
      <c r="K35">
        <v>16020190</v>
      </c>
      <c r="L35">
        <v>161710070</v>
      </c>
      <c r="M35" s="2">
        <v>44718</v>
      </c>
      <c r="N35">
        <v>19</v>
      </c>
      <c r="O35">
        <v>2016</v>
      </c>
      <c r="P35" t="s">
        <v>205</v>
      </c>
      <c r="Q35">
        <v>15</v>
      </c>
      <c r="S35" t="s">
        <v>201</v>
      </c>
      <c r="T35">
        <v>0</v>
      </c>
      <c r="U35">
        <v>2</v>
      </c>
      <c r="V35" t="s">
        <v>313</v>
      </c>
      <c r="W35" t="s">
        <v>117</v>
      </c>
      <c r="X35" t="s">
        <v>161</v>
      </c>
      <c r="Y35" t="s">
        <v>119</v>
      </c>
      <c r="Z35" t="s">
        <v>171</v>
      </c>
      <c r="AB35" t="s">
        <v>172</v>
      </c>
      <c r="AC35" t="s">
        <v>122</v>
      </c>
      <c r="AD35" t="s">
        <v>207</v>
      </c>
      <c r="AF35" t="s">
        <v>208</v>
      </c>
      <c r="AG35" t="s">
        <v>317</v>
      </c>
      <c r="AH35" t="s">
        <v>126</v>
      </c>
      <c r="AI35" t="s">
        <v>233</v>
      </c>
      <c r="AJ35" t="s">
        <v>128</v>
      </c>
      <c r="AK35" t="s">
        <v>129</v>
      </c>
      <c r="AL35">
        <v>25</v>
      </c>
      <c r="AM35" t="s">
        <v>130</v>
      </c>
      <c r="AN35" t="s">
        <v>131</v>
      </c>
      <c r="AO35" t="s">
        <v>294</v>
      </c>
      <c r="AP35" t="s">
        <v>255</v>
      </c>
      <c r="AS35" t="s">
        <v>133</v>
      </c>
      <c r="AT35" t="s">
        <v>134</v>
      </c>
      <c r="AU35">
        <v>55</v>
      </c>
      <c r="AV35" t="s">
        <v>156</v>
      </c>
      <c r="AW35" t="s">
        <v>155</v>
      </c>
      <c r="AX35" t="s">
        <v>126</v>
      </c>
      <c r="AY35" t="s">
        <v>149</v>
      </c>
      <c r="AZ35" t="s">
        <v>193</v>
      </c>
      <c r="BA35" t="s">
        <v>129</v>
      </c>
      <c r="BB35">
        <v>45</v>
      </c>
      <c r="BC35" t="s">
        <v>151</v>
      </c>
      <c r="BD35" t="s">
        <v>131</v>
      </c>
      <c r="BE35" t="s">
        <v>138</v>
      </c>
      <c r="BI35" t="s">
        <v>133</v>
      </c>
      <c r="BJ35" t="s">
        <v>134</v>
      </c>
      <c r="BK35">
        <v>55</v>
      </c>
      <c r="BL35" t="s">
        <v>165</v>
      </c>
      <c r="BM35" t="s">
        <v>155</v>
      </c>
      <c r="CT35">
        <v>441673.84120000002</v>
      </c>
      <c r="CU35">
        <v>4947379.7087000003</v>
      </c>
      <c r="CV35">
        <v>44.677423089999998</v>
      </c>
      <c r="CW35">
        <v>-93.735925940000001</v>
      </c>
      <c r="CX35" s="3">
        <v>42540.645833333336</v>
      </c>
      <c r="CY35" t="s">
        <v>139</v>
      </c>
      <c r="CZ35" t="s">
        <v>140</v>
      </c>
      <c r="DA35" t="s">
        <v>210</v>
      </c>
      <c r="DB35" t="s">
        <v>211</v>
      </c>
      <c r="DC35" t="s">
        <v>318</v>
      </c>
    </row>
    <row r="36" spans="1:107" ht="15" customHeight="1" x14ac:dyDescent="0.25">
      <c r="A36">
        <v>821759</v>
      </c>
      <c r="B36" t="s">
        <v>204</v>
      </c>
      <c r="C36">
        <v>40</v>
      </c>
      <c r="D36">
        <v>3.7010000000000001</v>
      </c>
      <c r="E36" t="s">
        <v>109</v>
      </c>
      <c r="G36" t="s">
        <v>110</v>
      </c>
      <c r="H36" t="s">
        <v>111</v>
      </c>
      <c r="I36" t="s">
        <v>112</v>
      </c>
      <c r="K36">
        <v>20021536</v>
      </c>
      <c r="L36">
        <v>202080027</v>
      </c>
      <c r="M36" s="2">
        <v>44749</v>
      </c>
      <c r="N36">
        <v>26</v>
      </c>
      <c r="O36">
        <v>2020</v>
      </c>
      <c r="P36" t="s">
        <v>205</v>
      </c>
      <c r="Q36">
        <v>12</v>
      </c>
      <c r="S36" t="s">
        <v>201</v>
      </c>
      <c r="T36">
        <v>0</v>
      </c>
      <c r="U36">
        <v>1</v>
      </c>
      <c r="W36" t="s">
        <v>240</v>
      </c>
      <c r="X36" t="s">
        <v>161</v>
      </c>
      <c r="Y36" t="s">
        <v>119</v>
      </c>
      <c r="Z36" t="s">
        <v>171</v>
      </c>
      <c r="AB36" t="s">
        <v>172</v>
      </c>
      <c r="AC36" t="s">
        <v>122</v>
      </c>
      <c r="AD36" t="s">
        <v>207</v>
      </c>
      <c r="AF36" t="s">
        <v>208</v>
      </c>
      <c r="AG36" t="s">
        <v>209</v>
      </c>
      <c r="AH36" t="s">
        <v>126</v>
      </c>
      <c r="AI36" t="s">
        <v>233</v>
      </c>
      <c r="AJ36" t="s">
        <v>193</v>
      </c>
      <c r="AK36" t="s">
        <v>129</v>
      </c>
      <c r="AL36">
        <v>23</v>
      </c>
      <c r="AM36" t="s">
        <v>130</v>
      </c>
      <c r="AN36" t="s">
        <v>131</v>
      </c>
      <c r="AO36" t="s">
        <v>294</v>
      </c>
      <c r="AS36" t="s">
        <v>133</v>
      </c>
      <c r="AT36" t="s">
        <v>134</v>
      </c>
      <c r="AU36">
        <v>55</v>
      </c>
      <c r="AV36" t="s">
        <v>165</v>
      </c>
      <c r="AW36" t="s">
        <v>155</v>
      </c>
      <c r="CT36">
        <v>442112.86589999998</v>
      </c>
      <c r="CU36">
        <v>4948069.9812000003</v>
      </c>
      <c r="CV36">
        <v>44.683672280000003</v>
      </c>
      <c r="CW36">
        <v>-93.730465159999994</v>
      </c>
      <c r="CX36" s="3">
        <v>44038.511805555558</v>
      </c>
      <c r="CY36" t="s">
        <v>139</v>
      </c>
      <c r="CZ36" t="s">
        <v>140</v>
      </c>
      <c r="DA36" t="s">
        <v>210</v>
      </c>
      <c r="DB36" t="s">
        <v>211</v>
      </c>
      <c r="DC36" t="s">
        <v>319</v>
      </c>
    </row>
    <row r="37" spans="1:107" ht="15" customHeight="1" x14ac:dyDescent="0.25">
      <c r="A37">
        <v>630530</v>
      </c>
      <c r="B37" t="s">
        <v>204</v>
      </c>
      <c r="C37">
        <v>40</v>
      </c>
      <c r="D37">
        <v>3.9420000000000002</v>
      </c>
      <c r="E37" t="s">
        <v>109</v>
      </c>
      <c r="G37" t="s">
        <v>110</v>
      </c>
      <c r="H37" t="s">
        <v>111</v>
      </c>
      <c r="I37" t="s">
        <v>112</v>
      </c>
      <c r="K37">
        <v>18026968</v>
      </c>
      <c r="L37">
        <v>182380153</v>
      </c>
      <c r="M37" s="2">
        <v>44781</v>
      </c>
      <c r="N37">
        <v>26</v>
      </c>
      <c r="O37">
        <v>2018</v>
      </c>
      <c r="P37" t="s">
        <v>205</v>
      </c>
      <c r="Q37">
        <v>21</v>
      </c>
      <c r="R37" t="s">
        <v>188</v>
      </c>
      <c r="S37" t="s">
        <v>170</v>
      </c>
      <c r="T37">
        <v>0</v>
      </c>
      <c r="U37">
        <v>1</v>
      </c>
      <c r="W37" t="s">
        <v>216</v>
      </c>
      <c r="X37" t="s">
        <v>161</v>
      </c>
      <c r="Y37" t="s">
        <v>213</v>
      </c>
      <c r="Z37" t="s">
        <v>171</v>
      </c>
      <c r="AB37" t="s">
        <v>172</v>
      </c>
      <c r="AC37" t="s">
        <v>122</v>
      </c>
      <c r="AD37" t="s">
        <v>207</v>
      </c>
      <c r="AF37" t="s">
        <v>208</v>
      </c>
      <c r="AG37" t="s">
        <v>209</v>
      </c>
      <c r="AH37" t="s">
        <v>126</v>
      </c>
      <c r="AI37" t="s">
        <v>149</v>
      </c>
      <c r="AJ37" t="s">
        <v>193</v>
      </c>
      <c r="AK37" t="s">
        <v>129</v>
      </c>
      <c r="AL37">
        <v>25</v>
      </c>
      <c r="AM37" t="s">
        <v>130</v>
      </c>
      <c r="AN37" t="s">
        <v>234</v>
      </c>
      <c r="AO37" t="s">
        <v>138</v>
      </c>
      <c r="AS37" t="s">
        <v>133</v>
      </c>
      <c r="AT37" t="s">
        <v>134</v>
      </c>
      <c r="AU37">
        <v>55</v>
      </c>
      <c r="AV37" t="s">
        <v>135</v>
      </c>
      <c r="AW37" t="s">
        <v>155</v>
      </c>
      <c r="CT37">
        <v>442399.04200000002</v>
      </c>
      <c r="CU37">
        <v>4948329.24</v>
      </c>
      <c r="CV37">
        <v>44.686029089999998</v>
      </c>
      <c r="CW37">
        <v>-93.726883479999998</v>
      </c>
      <c r="CX37" s="3">
        <v>43338.892361111109</v>
      </c>
      <c r="CY37" t="s">
        <v>139</v>
      </c>
      <c r="CZ37" t="s">
        <v>140</v>
      </c>
      <c r="DA37" t="s">
        <v>210</v>
      </c>
      <c r="DB37" t="s">
        <v>211</v>
      </c>
      <c r="DC37" t="s">
        <v>253</v>
      </c>
    </row>
    <row r="38" spans="1:107" ht="15" customHeight="1" x14ac:dyDescent="0.25">
      <c r="A38">
        <v>606580</v>
      </c>
      <c r="B38" t="s">
        <v>204</v>
      </c>
      <c r="C38">
        <v>40</v>
      </c>
      <c r="D38">
        <v>3.99</v>
      </c>
      <c r="E38" t="s">
        <v>109</v>
      </c>
      <c r="G38" t="s">
        <v>110</v>
      </c>
      <c r="H38" t="s">
        <v>111</v>
      </c>
      <c r="I38" t="s">
        <v>112</v>
      </c>
      <c r="K38">
        <v>18019288</v>
      </c>
      <c r="L38">
        <v>181730231</v>
      </c>
      <c r="M38" s="2">
        <v>44718</v>
      </c>
      <c r="N38">
        <v>22</v>
      </c>
      <c r="O38">
        <v>2018</v>
      </c>
      <c r="P38" t="s">
        <v>168</v>
      </c>
      <c r="Q38">
        <v>23</v>
      </c>
      <c r="S38" t="s">
        <v>115</v>
      </c>
      <c r="T38">
        <v>0</v>
      </c>
      <c r="U38">
        <v>1</v>
      </c>
      <c r="W38" t="s">
        <v>254</v>
      </c>
      <c r="X38" t="s">
        <v>161</v>
      </c>
      <c r="Y38" t="s">
        <v>213</v>
      </c>
      <c r="Z38" t="s">
        <v>171</v>
      </c>
      <c r="AB38" t="s">
        <v>172</v>
      </c>
      <c r="AC38" t="s">
        <v>122</v>
      </c>
      <c r="AD38" t="s">
        <v>207</v>
      </c>
      <c r="AF38" t="s">
        <v>208</v>
      </c>
      <c r="AG38" t="s">
        <v>209</v>
      </c>
      <c r="AH38" t="s">
        <v>126</v>
      </c>
      <c r="AI38" t="s">
        <v>149</v>
      </c>
      <c r="AJ38" t="s">
        <v>128</v>
      </c>
      <c r="AK38" t="s">
        <v>129</v>
      </c>
      <c r="AL38">
        <v>30</v>
      </c>
      <c r="AM38" t="s">
        <v>130</v>
      </c>
      <c r="AN38" t="s">
        <v>131</v>
      </c>
      <c r="AO38" t="s">
        <v>255</v>
      </c>
      <c r="AS38" t="s">
        <v>133</v>
      </c>
      <c r="AT38" t="s">
        <v>134</v>
      </c>
      <c r="AU38">
        <v>55</v>
      </c>
      <c r="AV38" t="s">
        <v>165</v>
      </c>
      <c r="AW38" t="s">
        <v>155</v>
      </c>
      <c r="CT38">
        <v>442460.02669999999</v>
      </c>
      <c r="CU38">
        <v>4948376.6299000001</v>
      </c>
      <c r="CV38">
        <v>44.686460570000001</v>
      </c>
      <c r="CW38">
        <v>-93.726119299999993</v>
      </c>
      <c r="CX38" s="3">
        <v>43273.989583333336</v>
      </c>
      <c r="CY38" t="s">
        <v>139</v>
      </c>
      <c r="CZ38" t="s">
        <v>140</v>
      </c>
      <c r="DA38" t="s">
        <v>210</v>
      </c>
      <c r="DB38" t="s">
        <v>211</v>
      </c>
      <c r="DC38" t="s">
        <v>256</v>
      </c>
    </row>
    <row r="39" spans="1:107" ht="15" customHeight="1" x14ac:dyDescent="0.25">
      <c r="A39">
        <v>503212</v>
      </c>
      <c r="B39" t="s">
        <v>204</v>
      </c>
      <c r="C39">
        <v>40</v>
      </c>
      <c r="D39">
        <v>4.0410000000000004</v>
      </c>
      <c r="E39" t="s">
        <v>109</v>
      </c>
      <c r="G39" t="s">
        <v>110</v>
      </c>
      <c r="H39" t="s">
        <v>111</v>
      </c>
      <c r="I39" t="s">
        <v>112</v>
      </c>
      <c r="K39">
        <v>17031135</v>
      </c>
      <c r="L39">
        <v>172650119</v>
      </c>
      <c r="M39" s="2">
        <v>44813</v>
      </c>
      <c r="N39">
        <v>22</v>
      </c>
      <c r="O39">
        <v>2017</v>
      </c>
      <c r="P39" t="s">
        <v>168</v>
      </c>
      <c r="Q39">
        <v>16</v>
      </c>
      <c r="S39" t="s">
        <v>201</v>
      </c>
      <c r="T39">
        <v>0</v>
      </c>
      <c r="U39">
        <v>1</v>
      </c>
      <c r="W39" t="s">
        <v>240</v>
      </c>
      <c r="X39" t="s">
        <v>161</v>
      </c>
      <c r="Y39" t="s">
        <v>119</v>
      </c>
      <c r="Z39" t="s">
        <v>171</v>
      </c>
      <c r="AB39" t="s">
        <v>172</v>
      </c>
      <c r="AC39" t="s">
        <v>122</v>
      </c>
      <c r="AD39" t="s">
        <v>207</v>
      </c>
      <c r="AF39" t="s">
        <v>208</v>
      </c>
      <c r="AG39" t="s">
        <v>209</v>
      </c>
      <c r="AH39" t="s">
        <v>126</v>
      </c>
      <c r="AI39" t="s">
        <v>233</v>
      </c>
      <c r="AJ39" t="s">
        <v>128</v>
      </c>
      <c r="AK39" t="s">
        <v>257</v>
      </c>
      <c r="AL39">
        <v>31</v>
      </c>
      <c r="AM39" t="s">
        <v>130</v>
      </c>
      <c r="AN39" t="s">
        <v>131</v>
      </c>
      <c r="AO39" t="s">
        <v>194</v>
      </c>
      <c r="AP39" t="s">
        <v>220</v>
      </c>
      <c r="AS39" t="s">
        <v>133</v>
      </c>
      <c r="AT39" t="s">
        <v>134</v>
      </c>
      <c r="AU39">
        <v>55</v>
      </c>
      <c r="AV39" t="s">
        <v>156</v>
      </c>
      <c r="AW39" t="s">
        <v>155</v>
      </c>
      <c r="CT39">
        <v>442504.68599999999</v>
      </c>
      <c r="CU39">
        <v>4948442.5562000005</v>
      </c>
      <c r="CV39">
        <v>44.687057600000003</v>
      </c>
      <c r="CW39">
        <v>-93.725563179999995</v>
      </c>
      <c r="CX39" s="3">
        <v>43000.670138888891</v>
      </c>
      <c r="CY39" t="s">
        <v>139</v>
      </c>
      <c r="CZ39" t="s">
        <v>140</v>
      </c>
      <c r="DA39" t="s">
        <v>210</v>
      </c>
      <c r="DB39" t="s">
        <v>211</v>
      </c>
      <c r="DC39" t="s">
        <v>258</v>
      </c>
    </row>
    <row r="40" spans="1:107" ht="15" customHeight="1" x14ac:dyDescent="0.25">
      <c r="A40">
        <v>819061</v>
      </c>
      <c r="B40" t="s">
        <v>204</v>
      </c>
      <c r="C40">
        <v>40</v>
      </c>
      <c r="D40">
        <v>4.0540000000000003</v>
      </c>
      <c r="E40" t="s">
        <v>109</v>
      </c>
      <c r="G40" t="s">
        <v>110</v>
      </c>
      <c r="H40" t="s">
        <v>111</v>
      </c>
      <c r="I40" t="s">
        <v>112</v>
      </c>
      <c r="K40">
        <v>20019785</v>
      </c>
      <c r="L40">
        <v>201930033</v>
      </c>
      <c r="M40" s="2">
        <v>44749</v>
      </c>
      <c r="N40">
        <v>11</v>
      </c>
      <c r="O40">
        <v>2020</v>
      </c>
      <c r="P40" t="s">
        <v>144</v>
      </c>
      <c r="Q40">
        <v>13</v>
      </c>
      <c r="S40" t="s">
        <v>170</v>
      </c>
      <c r="T40">
        <v>0</v>
      </c>
      <c r="U40">
        <v>1</v>
      </c>
      <c r="W40" t="s">
        <v>240</v>
      </c>
      <c r="X40" t="s">
        <v>161</v>
      </c>
      <c r="Y40" t="s">
        <v>119</v>
      </c>
      <c r="Z40" t="s">
        <v>148</v>
      </c>
      <c r="AB40" t="s">
        <v>172</v>
      </c>
      <c r="AC40" t="s">
        <v>122</v>
      </c>
      <c r="AD40" t="s">
        <v>207</v>
      </c>
      <c r="AF40" t="s">
        <v>208</v>
      </c>
      <c r="AG40" t="s">
        <v>209</v>
      </c>
      <c r="AH40" t="s">
        <v>126</v>
      </c>
      <c r="AI40" t="s">
        <v>233</v>
      </c>
      <c r="AJ40" t="s">
        <v>128</v>
      </c>
      <c r="AK40" t="s">
        <v>129</v>
      </c>
      <c r="AL40">
        <v>27</v>
      </c>
      <c r="AM40" t="s">
        <v>130</v>
      </c>
      <c r="AN40" t="s">
        <v>131</v>
      </c>
      <c r="AO40" t="s">
        <v>183</v>
      </c>
      <c r="AS40" t="s">
        <v>133</v>
      </c>
      <c r="AT40" t="s">
        <v>145</v>
      </c>
      <c r="AU40">
        <v>55</v>
      </c>
      <c r="AV40" t="s">
        <v>165</v>
      </c>
      <c r="AW40" t="s">
        <v>155</v>
      </c>
      <c r="CT40">
        <v>442510.83789999998</v>
      </c>
      <c r="CU40">
        <v>4948463.6787</v>
      </c>
      <c r="CV40">
        <v>44.687248230000002</v>
      </c>
      <c r="CW40">
        <v>-93.72548793</v>
      </c>
      <c r="CX40" s="3">
        <v>44023.573611111111</v>
      </c>
      <c r="CY40" t="s">
        <v>139</v>
      </c>
      <c r="CZ40" t="s">
        <v>140</v>
      </c>
      <c r="DA40" t="s">
        <v>210</v>
      </c>
      <c r="DB40" t="s">
        <v>211</v>
      </c>
      <c r="DC40" t="s">
        <v>259</v>
      </c>
    </row>
    <row r="41" spans="1:107" ht="15" customHeight="1" x14ac:dyDescent="0.25">
      <c r="A41">
        <v>723992</v>
      </c>
      <c r="B41" t="s">
        <v>204</v>
      </c>
      <c r="C41">
        <v>40</v>
      </c>
      <c r="D41">
        <v>4.0970000000000004</v>
      </c>
      <c r="E41" t="s">
        <v>109</v>
      </c>
      <c r="G41" t="s">
        <v>110</v>
      </c>
      <c r="H41" t="s">
        <v>111</v>
      </c>
      <c r="I41" t="s">
        <v>112</v>
      </c>
      <c r="K41">
        <v>19015575</v>
      </c>
      <c r="L41">
        <v>191530108</v>
      </c>
      <c r="M41" s="2">
        <v>44718</v>
      </c>
      <c r="N41">
        <v>2</v>
      </c>
      <c r="O41">
        <v>2019</v>
      </c>
      <c r="P41" t="s">
        <v>205</v>
      </c>
      <c r="Q41">
        <v>19</v>
      </c>
      <c r="S41" t="s">
        <v>170</v>
      </c>
      <c r="T41">
        <v>0</v>
      </c>
      <c r="U41">
        <v>1</v>
      </c>
      <c r="W41" t="s">
        <v>240</v>
      </c>
      <c r="X41" t="s">
        <v>161</v>
      </c>
      <c r="Y41" t="s">
        <v>119</v>
      </c>
      <c r="Z41" t="s">
        <v>171</v>
      </c>
      <c r="AB41" t="s">
        <v>172</v>
      </c>
      <c r="AC41" t="s">
        <v>122</v>
      </c>
      <c r="AD41" t="s">
        <v>207</v>
      </c>
      <c r="AF41" t="s">
        <v>208</v>
      </c>
      <c r="AG41" t="s">
        <v>209</v>
      </c>
      <c r="AH41" t="s">
        <v>126</v>
      </c>
      <c r="AI41" t="s">
        <v>233</v>
      </c>
      <c r="AJ41" t="s">
        <v>193</v>
      </c>
      <c r="AK41" t="s">
        <v>257</v>
      </c>
      <c r="AL41">
        <v>58</v>
      </c>
      <c r="AM41" t="s">
        <v>130</v>
      </c>
      <c r="AN41" t="s">
        <v>131</v>
      </c>
      <c r="AO41" t="s">
        <v>138</v>
      </c>
      <c r="AS41" t="s">
        <v>133</v>
      </c>
      <c r="AT41" t="s">
        <v>134</v>
      </c>
      <c r="AU41">
        <v>55</v>
      </c>
      <c r="AV41" t="s">
        <v>156</v>
      </c>
      <c r="AW41" t="s">
        <v>155</v>
      </c>
      <c r="CT41">
        <v>442516.37199999997</v>
      </c>
      <c r="CU41">
        <v>4948531.8243000004</v>
      </c>
      <c r="CV41">
        <v>44.687862099999997</v>
      </c>
      <c r="CW41">
        <v>-93.725425759999993</v>
      </c>
      <c r="CX41" s="3">
        <v>43618.791666666664</v>
      </c>
      <c r="CY41" t="s">
        <v>139</v>
      </c>
      <c r="CZ41" t="s">
        <v>140</v>
      </c>
      <c r="DA41" t="s">
        <v>210</v>
      </c>
      <c r="DB41" t="s">
        <v>211</v>
      </c>
      <c r="DC41" s="4" t="s">
        <v>260</v>
      </c>
    </row>
    <row r="42" spans="1:107" ht="15" customHeight="1" x14ac:dyDescent="0.25">
      <c r="A42">
        <v>359727</v>
      </c>
      <c r="B42" t="s">
        <v>204</v>
      </c>
      <c r="C42">
        <v>40</v>
      </c>
      <c r="D42">
        <v>4.12</v>
      </c>
      <c r="E42" t="s">
        <v>109</v>
      </c>
      <c r="G42" t="s">
        <v>110</v>
      </c>
      <c r="H42" t="s">
        <v>111</v>
      </c>
      <c r="I42" t="s">
        <v>112</v>
      </c>
      <c r="K42">
        <v>16021132</v>
      </c>
      <c r="L42">
        <v>161780164</v>
      </c>
      <c r="M42" s="2">
        <v>44718</v>
      </c>
      <c r="N42">
        <v>26</v>
      </c>
      <c r="O42">
        <v>2016</v>
      </c>
      <c r="P42" t="s">
        <v>205</v>
      </c>
      <c r="Q42">
        <v>16</v>
      </c>
      <c r="S42" t="s">
        <v>170</v>
      </c>
      <c r="T42">
        <v>0</v>
      </c>
      <c r="U42">
        <v>1</v>
      </c>
      <c r="W42" t="s">
        <v>240</v>
      </c>
      <c r="X42" t="s">
        <v>118</v>
      </c>
      <c r="Y42" t="s">
        <v>119</v>
      </c>
      <c r="Z42" t="s">
        <v>171</v>
      </c>
      <c r="AA42" t="s">
        <v>174</v>
      </c>
      <c r="AB42" t="s">
        <v>172</v>
      </c>
      <c r="AC42" t="s">
        <v>122</v>
      </c>
      <c r="AD42" t="s">
        <v>207</v>
      </c>
      <c r="AF42" t="s">
        <v>208</v>
      </c>
      <c r="AG42" t="s">
        <v>209</v>
      </c>
      <c r="AH42" t="s">
        <v>126</v>
      </c>
      <c r="AI42" t="s">
        <v>233</v>
      </c>
      <c r="AJ42" t="s">
        <v>128</v>
      </c>
      <c r="AK42" t="s">
        <v>261</v>
      </c>
      <c r="AL42">
        <v>38</v>
      </c>
      <c r="AM42" t="s">
        <v>151</v>
      </c>
      <c r="AN42" t="s">
        <v>131</v>
      </c>
      <c r="AO42" t="s">
        <v>194</v>
      </c>
      <c r="AP42" t="s">
        <v>220</v>
      </c>
      <c r="AS42" t="s">
        <v>133</v>
      </c>
      <c r="AT42" t="s">
        <v>154</v>
      </c>
      <c r="AU42">
        <v>55</v>
      </c>
      <c r="AV42" t="s">
        <v>135</v>
      </c>
      <c r="AW42" t="s">
        <v>155</v>
      </c>
      <c r="CT42">
        <v>442518.02490000002</v>
      </c>
      <c r="CU42">
        <v>4948569.6320000002</v>
      </c>
      <c r="CV42">
        <v>44.688202570000001</v>
      </c>
      <c r="CW42">
        <v>-93.725409150000004</v>
      </c>
      <c r="CX42" s="3">
        <v>42547.670138888891</v>
      </c>
      <c r="CY42" t="s">
        <v>139</v>
      </c>
      <c r="CZ42" t="s">
        <v>140</v>
      </c>
      <c r="DA42" t="s">
        <v>210</v>
      </c>
      <c r="DB42" t="s">
        <v>211</v>
      </c>
      <c r="DC42" t="s">
        <v>262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80976-7DD7-46C7-A5BD-96EB43EC83E7}">
  <dimension ref="A3:B66"/>
  <sheetViews>
    <sheetView topLeftCell="A34" workbookViewId="0">
      <selection activeCell="A4" sqref="A4:A64"/>
    </sheetView>
  </sheetViews>
  <sheetFormatPr defaultRowHeight="15" x14ac:dyDescent="0.25"/>
  <cols>
    <col min="1" max="1" width="13.140625" bestFit="1" customWidth="1"/>
    <col min="2" max="2" width="19.5703125" bestFit="1" customWidth="1"/>
  </cols>
  <sheetData>
    <row r="3" spans="1:2" x14ac:dyDescent="0.25">
      <c r="A3" s="17" t="s">
        <v>379</v>
      </c>
      <c r="B3" t="s">
        <v>382</v>
      </c>
    </row>
    <row r="4" spans="1:2" x14ac:dyDescent="0.25">
      <c r="A4" s="12">
        <v>317123</v>
      </c>
      <c r="B4" s="18">
        <v>1</v>
      </c>
    </row>
    <row r="5" spans="1:2" x14ac:dyDescent="0.25">
      <c r="A5" s="12">
        <v>317868</v>
      </c>
      <c r="B5" s="18">
        <v>1</v>
      </c>
    </row>
    <row r="6" spans="1:2" x14ac:dyDescent="0.25">
      <c r="A6" s="12">
        <v>335305</v>
      </c>
      <c r="B6" s="18">
        <v>1</v>
      </c>
    </row>
    <row r="7" spans="1:2" x14ac:dyDescent="0.25">
      <c r="A7" s="12">
        <v>347741</v>
      </c>
      <c r="B7" s="18">
        <v>1</v>
      </c>
    </row>
    <row r="8" spans="1:2" x14ac:dyDescent="0.25">
      <c r="A8" s="12">
        <v>350846</v>
      </c>
      <c r="B8" s="18">
        <v>1</v>
      </c>
    </row>
    <row r="9" spans="1:2" x14ac:dyDescent="0.25">
      <c r="A9" s="12">
        <v>355322</v>
      </c>
      <c r="B9" s="18">
        <v>2</v>
      </c>
    </row>
    <row r="10" spans="1:2" x14ac:dyDescent="0.25">
      <c r="A10" s="12">
        <v>357735</v>
      </c>
      <c r="B10" s="18">
        <v>1</v>
      </c>
    </row>
    <row r="11" spans="1:2" x14ac:dyDescent="0.25">
      <c r="A11" s="12">
        <v>359727</v>
      </c>
      <c r="B11" s="18">
        <v>2</v>
      </c>
    </row>
    <row r="12" spans="1:2" x14ac:dyDescent="0.25">
      <c r="A12" s="12">
        <v>361322</v>
      </c>
      <c r="B12" s="18">
        <v>1</v>
      </c>
    </row>
    <row r="13" spans="1:2" x14ac:dyDescent="0.25">
      <c r="A13" s="12">
        <v>364015</v>
      </c>
      <c r="B13" s="18">
        <v>1</v>
      </c>
    </row>
    <row r="14" spans="1:2" x14ac:dyDescent="0.25">
      <c r="A14" s="12">
        <v>370840</v>
      </c>
      <c r="B14" s="18">
        <v>1</v>
      </c>
    </row>
    <row r="15" spans="1:2" x14ac:dyDescent="0.25">
      <c r="A15" s="12">
        <v>380490</v>
      </c>
      <c r="B15" s="18">
        <v>1</v>
      </c>
    </row>
    <row r="16" spans="1:2" x14ac:dyDescent="0.25">
      <c r="A16" s="12">
        <v>384422</v>
      </c>
      <c r="B16" s="18">
        <v>1</v>
      </c>
    </row>
    <row r="17" spans="1:2" x14ac:dyDescent="0.25">
      <c r="A17" s="12">
        <v>389067</v>
      </c>
      <c r="B17" s="18">
        <v>1</v>
      </c>
    </row>
    <row r="18" spans="1:2" x14ac:dyDescent="0.25">
      <c r="A18" s="12">
        <v>421959</v>
      </c>
      <c r="B18" s="18">
        <v>1</v>
      </c>
    </row>
    <row r="19" spans="1:2" x14ac:dyDescent="0.25">
      <c r="A19" s="12">
        <v>429709</v>
      </c>
      <c r="B19" s="18">
        <v>1</v>
      </c>
    </row>
    <row r="20" spans="1:2" x14ac:dyDescent="0.25">
      <c r="A20" s="12">
        <v>430379</v>
      </c>
      <c r="B20" s="18">
        <v>1</v>
      </c>
    </row>
    <row r="21" spans="1:2" x14ac:dyDescent="0.25">
      <c r="A21" s="12">
        <v>448682</v>
      </c>
      <c r="B21" s="18">
        <v>1</v>
      </c>
    </row>
    <row r="22" spans="1:2" x14ac:dyDescent="0.25">
      <c r="A22" s="12">
        <v>449832</v>
      </c>
      <c r="B22" s="18">
        <v>1</v>
      </c>
    </row>
    <row r="23" spans="1:2" x14ac:dyDescent="0.25">
      <c r="A23" s="12">
        <v>487026</v>
      </c>
      <c r="B23" s="18">
        <v>1</v>
      </c>
    </row>
    <row r="24" spans="1:2" x14ac:dyDescent="0.25">
      <c r="A24" s="12">
        <v>487275</v>
      </c>
      <c r="B24" s="18">
        <v>1</v>
      </c>
    </row>
    <row r="25" spans="1:2" x14ac:dyDescent="0.25">
      <c r="A25" s="12">
        <v>498688</v>
      </c>
      <c r="B25" s="18">
        <v>1</v>
      </c>
    </row>
    <row r="26" spans="1:2" x14ac:dyDescent="0.25">
      <c r="A26" s="12">
        <v>503212</v>
      </c>
      <c r="B26" s="18">
        <v>2</v>
      </c>
    </row>
    <row r="27" spans="1:2" x14ac:dyDescent="0.25">
      <c r="A27" s="12">
        <v>504006</v>
      </c>
      <c r="B27" s="18">
        <v>1</v>
      </c>
    </row>
    <row r="28" spans="1:2" x14ac:dyDescent="0.25">
      <c r="A28" s="12">
        <v>513349</v>
      </c>
      <c r="B28" s="18">
        <v>2</v>
      </c>
    </row>
    <row r="29" spans="1:2" x14ac:dyDescent="0.25">
      <c r="A29" s="12">
        <v>517374</v>
      </c>
      <c r="B29" s="18">
        <v>1</v>
      </c>
    </row>
    <row r="30" spans="1:2" x14ac:dyDescent="0.25">
      <c r="A30" s="12">
        <v>518401</v>
      </c>
      <c r="B30" s="18">
        <v>1</v>
      </c>
    </row>
    <row r="31" spans="1:2" x14ac:dyDescent="0.25">
      <c r="A31" s="12">
        <v>520035</v>
      </c>
      <c r="B31" s="18">
        <v>1</v>
      </c>
    </row>
    <row r="32" spans="1:2" x14ac:dyDescent="0.25">
      <c r="A32" s="12">
        <v>521323</v>
      </c>
      <c r="B32" s="18">
        <v>1</v>
      </c>
    </row>
    <row r="33" spans="1:2" x14ac:dyDescent="0.25">
      <c r="A33" s="12">
        <v>590745</v>
      </c>
      <c r="B33" s="18">
        <v>1</v>
      </c>
    </row>
    <row r="34" spans="1:2" x14ac:dyDescent="0.25">
      <c r="A34" s="12">
        <v>601962</v>
      </c>
      <c r="B34" s="18">
        <v>1</v>
      </c>
    </row>
    <row r="35" spans="1:2" x14ac:dyDescent="0.25">
      <c r="A35" s="12">
        <v>602759</v>
      </c>
      <c r="B35" s="18">
        <v>1</v>
      </c>
    </row>
    <row r="36" spans="1:2" x14ac:dyDescent="0.25">
      <c r="A36" s="12">
        <v>605495</v>
      </c>
      <c r="B36" s="18">
        <v>1</v>
      </c>
    </row>
    <row r="37" spans="1:2" x14ac:dyDescent="0.25">
      <c r="A37" s="12">
        <v>606580</v>
      </c>
      <c r="B37" s="18">
        <v>2</v>
      </c>
    </row>
    <row r="38" spans="1:2" x14ac:dyDescent="0.25">
      <c r="A38" s="12">
        <v>606603</v>
      </c>
      <c r="B38" s="18">
        <v>1</v>
      </c>
    </row>
    <row r="39" spans="1:2" x14ac:dyDescent="0.25">
      <c r="A39" s="12">
        <v>621501</v>
      </c>
      <c r="B39" s="18">
        <v>1</v>
      </c>
    </row>
    <row r="40" spans="1:2" x14ac:dyDescent="0.25">
      <c r="A40" s="12">
        <v>630530</v>
      </c>
      <c r="B40" s="18">
        <v>2</v>
      </c>
    </row>
    <row r="41" spans="1:2" x14ac:dyDescent="0.25">
      <c r="A41" s="12">
        <v>660832</v>
      </c>
      <c r="B41" s="18">
        <v>2</v>
      </c>
    </row>
    <row r="42" spans="1:2" x14ac:dyDescent="0.25">
      <c r="A42" s="12">
        <v>677097</v>
      </c>
      <c r="B42" s="18">
        <v>2</v>
      </c>
    </row>
    <row r="43" spans="1:2" x14ac:dyDescent="0.25">
      <c r="A43" s="12">
        <v>701972</v>
      </c>
      <c r="B43" s="18">
        <v>1</v>
      </c>
    </row>
    <row r="44" spans="1:2" x14ac:dyDescent="0.25">
      <c r="A44" s="12">
        <v>703960</v>
      </c>
      <c r="B44" s="18">
        <v>2</v>
      </c>
    </row>
    <row r="45" spans="1:2" x14ac:dyDescent="0.25">
      <c r="A45" s="12">
        <v>707739</v>
      </c>
      <c r="B45" s="18">
        <v>1</v>
      </c>
    </row>
    <row r="46" spans="1:2" x14ac:dyDescent="0.25">
      <c r="A46" s="12">
        <v>723992</v>
      </c>
      <c r="B46" s="18">
        <v>2</v>
      </c>
    </row>
    <row r="47" spans="1:2" x14ac:dyDescent="0.25">
      <c r="A47" s="12">
        <v>726093</v>
      </c>
      <c r="B47" s="18">
        <v>1</v>
      </c>
    </row>
    <row r="48" spans="1:2" x14ac:dyDescent="0.25">
      <c r="A48" s="12">
        <v>736259</v>
      </c>
      <c r="B48" s="18">
        <v>1</v>
      </c>
    </row>
    <row r="49" spans="1:2" x14ac:dyDescent="0.25">
      <c r="A49" s="12">
        <v>746665</v>
      </c>
      <c r="B49" s="18">
        <v>1</v>
      </c>
    </row>
    <row r="50" spans="1:2" x14ac:dyDescent="0.25">
      <c r="A50" s="12">
        <v>752312</v>
      </c>
      <c r="B50" s="18">
        <v>1</v>
      </c>
    </row>
    <row r="51" spans="1:2" x14ac:dyDescent="0.25">
      <c r="A51" s="12">
        <v>752853</v>
      </c>
      <c r="B51" s="18">
        <v>1</v>
      </c>
    </row>
    <row r="52" spans="1:2" x14ac:dyDescent="0.25">
      <c r="A52" s="12">
        <v>755594</v>
      </c>
      <c r="B52" s="18">
        <v>2</v>
      </c>
    </row>
    <row r="53" spans="1:2" x14ac:dyDescent="0.25">
      <c r="A53" s="12">
        <v>766038</v>
      </c>
      <c r="B53" s="18">
        <v>1</v>
      </c>
    </row>
    <row r="54" spans="1:2" x14ac:dyDescent="0.25">
      <c r="A54" s="12">
        <v>797960</v>
      </c>
      <c r="B54" s="18">
        <v>1</v>
      </c>
    </row>
    <row r="55" spans="1:2" x14ac:dyDescent="0.25">
      <c r="A55" s="12">
        <v>807508</v>
      </c>
      <c r="B55" s="18">
        <v>2</v>
      </c>
    </row>
    <row r="56" spans="1:2" x14ac:dyDescent="0.25">
      <c r="A56" s="12">
        <v>807837</v>
      </c>
      <c r="B56" s="18">
        <v>1</v>
      </c>
    </row>
    <row r="57" spans="1:2" x14ac:dyDescent="0.25">
      <c r="A57" s="12">
        <v>812439</v>
      </c>
      <c r="B57" s="18">
        <v>2</v>
      </c>
    </row>
    <row r="58" spans="1:2" x14ac:dyDescent="0.25">
      <c r="A58" s="12">
        <v>819061</v>
      </c>
      <c r="B58" s="18">
        <v>2</v>
      </c>
    </row>
    <row r="59" spans="1:2" x14ac:dyDescent="0.25">
      <c r="A59" s="12">
        <v>820334</v>
      </c>
      <c r="B59" s="18">
        <v>1</v>
      </c>
    </row>
    <row r="60" spans="1:2" x14ac:dyDescent="0.25">
      <c r="A60" s="12">
        <v>821759</v>
      </c>
      <c r="B60" s="18">
        <v>1</v>
      </c>
    </row>
    <row r="61" spans="1:2" x14ac:dyDescent="0.25">
      <c r="A61" s="12">
        <v>823243</v>
      </c>
      <c r="B61" s="18">
        <v>2</v>
      </c>
    </row>
    <row r="62" spans="1:2" x14ac:dyDescent="0.25">
      <c r="A62" s="12">
        <v>840390</v>
      </c>
      <c r="B62" s="18">
        <v>1</v>
      </c>
    </row>
    <row r="63" spans="1:2" x14ac:dyDescent="0.25">
      <c r="A63" s="12">
        <v>845107</v>
      </c>
      <c r="B63" s="18">
        <v>1</v>
      </c>
    </row>
    <row r="64" spans="1:2" x14ac:dyDescent="0.25">
      <c r="A64" s="12">
        <v>871216</v>
      </c>
      <c r="B64" s="18">
        <v>1</v>
      </c>
    </row>
    <row r="65" spans="1:2" x14ac:dyDescent="0.25">
      <c r="A65" s="12" t="s">
        <v>380</v>
      </c>
      <c r="B65" s="18"/>
    </row>
    <row r="66" spans="1:2" x14ac:dyDescent="0.25">
      <c r="A66" s="12" t="s">
        <v>381</v>
      </c>
      <c r="B66" s="18">
        <v>76</v>
      </c>
    </row>
  </sheetData>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A386-F61A-4036-A499-289DC966492F}">
  <sheetPr>
    <tabColor rgb="FF92D050"/>
  </sheetPr>
  <dimension ref="A1:DD117"/>
  <sheetViews>
    <sheetView topLeftCell="B33" workbookViewId="0">
      <selection activeCell="A59" sqref="A59:XFD59"/>
    </sheetView>
  </sheetViews>
  <sheetFormatPr defaultRowHeight="15" x14ac:dyDescent="0.25"/>
  <cols>
    <col min="1" max="1" width="11.5703125" bestFit="1" customWidth="1"/>
    <col min="2" max="3" width="12.140625" bestFit="1" customWidth="1"/>
    <col min="4" max="4" width="9.5703125" bestFit="1" customWidth="1"/>
    <col min="5" max="5" width="16.5703125" bestFit="1" customWidth="1"/>
    <col min="6" max="6" width="11.140625" bestFit="1" customWidth="1"/>
    <col min="7" max="7" width="17.42578125" bestFit="1" customWidth="1"/>
    <col min="8" max="8" width="25.140625" bestFit="1" customWidth="1"/>
    <col min="9" max="9" width="27.7109375" bestFit="1" customWidth="1"/>
    <col min="10" max="10" width="29.42578125" bestFit="1" customWidth="1"/>
    <col min="11" max="11" width="9.85546875" bestFit="1" customWidth="1"/>
    <col min="12" max="12" width="18.85546875" bestFit="1" customWidth="1"/>
    <col min="13" max="13" width="18.85546875" customWidth="1"/>
    <col min="14" max="14" width="14.85546875" bestFit="1" customWidth="1"/>
    <col min="15" max="15" width="11.42578125" bestFit="1" customWidth="1"/>
    <col min="16" max="16" width="12.28515625" bestFit="1" customWidth="1"/>
    <col min="17" max="17" width="19.140625" bestFit="1" customWidth="1"/>
    <col min="18" max="18" width="13.140625" bestFit="1" customWidth="1"/>
    <col min="19" max="19" width="17.5703125" bestFit="1" customWidth="1"/>
    <col min="20" max="20" width="21.42578125" style="1" bestFit="1" customWidth="1"/>
    <col min="21" max="21" width="14.7109375" bestFit="1" customWidth="1"/>
    <col min="22" max="22" width="19.5703125" bestFit="1" customWidth="1"/>
    <col min="23" max="23" width="21" bestFit="1" customWidth="1"/>
    <col min="24" max="24" width="20.42578125" bestFit="1" customWidth="1"/>
    <col min="25" max="25" width="25.28515625" bestFit="1" customWidth="1"/>
    <col min="26" max="26" width="16.5703125" style="1" bestFit="1" customWidth="1"/>
    <col min="27" max="27" width="18" bestFit="1" customWidth="1"/>
    <col min="28" max="28" width="20.5703125" bestFit="1" customWidth="1"/>
    <col min="29" max="29" width="14.42578125" style="1" bestFit="1" customWidth="1"/>
    <col min="30" max="30" width="15.7109375" bestFit="1" customWidth="1"/>
    <col min="31" max="31" width="16.85546875" bestFit="1" customWidth="1"/>
    <col min="32" max="32" width="20.42578125" bestFit="1" customWidth="1"/>
    <col min="33" max="33" width="19.140625" bestFit="1" customWidth="1"/>
    <col min="34" max="34" width="26.140625" style="1" bestFit="1" customWidth="1"/>
    <col min="35" max="35" width="11.85546875" bestFit="1" customWidth="1"/>
    <col min="36" max="36" width="14.7109375" bestFit="1" customWidth="1"/>
    <col min="37" max="37" width="13.140625" bestFit="1" customWidth="1"/>
    <col min="38" max="38" width="23" bestFit="1" customWidth="1"/>
    <col min="39" max="39" width="7" bestFit="1" customWidth="1"/>
    <col min="40" max="40" width="6.5703125" bestFit="1" customWidth="1"/>
    <col min="41" max="41" width="22.28515625" bestFit="1" customWidth="1"/>
    <col min="42" max="43" width="19.42578125" bestFit="1" customWidth="1"/>
    <col min="44" max="44" width="27.5703125" bestFit="1" customWidth="1"/>
    <col min="45" max="45" width="26.5703125" bestFit="1" customWidth="1"/>
    <col min="46" max="46" width="15.7109375" bestFit="1" customWidth="1"/>
    <col min="47" max="47" width="25.7109375" bestFit="1" customWidth="1"/>
    <col min="48" max="48" width="13.85546875" bestFit="1" customWidth="1"/>
    <col min="49" max="49" width="14.140625" bestFit="1" customWidth="1"/>
    <col min="50" max="50" width="9.5703125" bestFit="1" customWidth="1"/>
    <col min="51" max="51" width="11.85546875" bestFit="1" customWidth="1"/>
    <col min="52" max="52" width="14.7109375" bestFit="1" customWidth="1"/>
    <col min="53" max="53" width="13.140625" bestFit="1" customWidth="1"/>
    <col min="54" max="54" width="23" bestFit="1" customWidth="1"/>
    <col min="55" max="55" width="7" bestFit="1" customWidth="1"/>
    <col min="56" max="56" width="6.5703125" bestFit="1" customWidth="1"/>
    <col min="57" max="57" width="22.28515625" bestFit="1" customWidth="1"/>
    <col min="58" max="59" width="19.42578125" bestFit="1" customWidth="1"/>
    <col min="60" max="60" width="27.5703125" bestFit="1" customWidth="1"/>
    <col min="61" max="61" width="26.5703125" bestFit="1" customWidth="1"/>
    <col min="62" max="62" width="15.7109375" bestFit="1" customWidth="1"/>
    <col min="63" max="63" width="25.7109375" bestFit="1" customWidth="1"/>
    <col min="64" max="64" width="13.85546875" bestFit="1" customWidth="1"/>
    <col min="65" max="65" width="14.140625" bestFit="1" customWidth="1"/>
    <col min="66" max="66" width="9.5703125" bestFit="1" customWidth="1"/>
    <col min="67" max="67" width="11.85546875" bestFit="1" customWidth="1"/>
    <col min="68" max="68" width="14.7109375" bestFit="1" customWidth="1"/>
    <col min="69" max="69" width="13.140625" bestFit="1" customWidth="1"/>
    <col min="70" max="70" width="23" bestFit="1" customWidth="1"/>
    <col min="71" max="71" width="7" bestFit="1" customWidth="1"/>
    <col min="72" max="72" width="6.5703125" bestFit="1" customWidth="1"/>
    <col min="73" max="73" width="22.28515625" bestFit="1" customWidth="1"/>
    <col min="74" max="75" width="19.42578125" bestFit="1" customWidth="1"/>
    <col min="76" max="76" width="27.5703125" bestFit="1" customWidth="1"/>
    <col min="77" max="77" width="26.5703125" bestFit="1" customWidth="1"/>
    <col min="78" max="78" width="15.7109375" bestFit="1" customWidth="1"/>
    <col min="79" max="79" width="25.7109375" bestFit="1" customWidth="1"/>
    <col min="80" max="80" width="13.85546875" bestFit="1" customWidth="1"/>
    <col min="81" max="81" width="14.140625" bestFit="1" customWidth="1"/>
    <col min="82" max="82" width="9.5703125" bestFit="1" customWidth="1"/>
    <col min="83" max="83" width="11.85546875" bestFit="1" customWidth="1"/>
    <col min="84" max="84" width="14.7109375" bestFit="1" customWidth="1"/>
    <col min="85" max="85" width="13.140625" bestFit="1" customWidth="1"/>
    <col min="86" max="86" width="23" bestFit="1" customWidth="1"/>
    <col min="87" max="87" width="7" bestFit="1" customWidth="1"/>
    <col min="88" max="88" width="6.5703125" bestFit="1" customWidth="1"/>
    <col min="89" max="89" width="22.28515625" bestFit="1" customWidth="1"/>
    <col min="90" max="91" width="19.42578125" bestFit="1" customWidth="1"/>
    <col min="92" max="92" width="27.5703125" bestFit="1" customWidth="1"/>
    <col min="93" max="93" width="26.5703125" bestFit="1" customWidth="1"/>
    <col min="94" max="94" width="15.7109375" bestFit="1" customWidth="1"/>
    <col min="95" max="95" width="25.7109375" bestFit="1" customWidth="1"/>
    <col min="96" max="96" width="13.85546875" bestFit="1" customWidth="1"/>
    <col min="97" max="97" width="14.140625" bestFit="1" customWidth="1"/>
    <col min="98" max="98" width="9.5703125" bestFit="1" customWidth="1"/>
    <col min="99" max="101" width="12.28515625" bestFit="1" customWidth="1"/>
    <col min="102" max="102" width="12.85546875" bestFit="1" customWidth="1"/>
    <col min="103" max="103" width="18.140625" bestFit="1" customWidth="1"/>
    <col min="104" max="104" width="9.42578125" bestFit="1" customWidth="1"/>
    <col min="105" max="105" width="11.42578125" bestFit="1" customWidth="1"/>
    <col min="106" max="106" width="12.28515625" bestFit="1" customWidth="1"/>
    <col min="107" max="107" width="11.7109375" bestFit="1" customWidth="1"/>
    <col min="108" max="108" width="255.7109375" bestFit="1" customWidth="1"/>
  </cols>
  <sheetData>
    <row r="1" spans="1:108" ht="15" customHeight="1" x14ac:dyDescent="0.25">
      <c r="A1" t="s">
        <v>1</v>
      </c>
      <c r="B1" t="s">
        <v>2</v>
      </c>
      <c r="C1" t="s">
        <v>3</v>
      </c>
      <c r="D1" t="s">
        <v>4</v>
      </c>
      <c r="E1" t="s">
        <v>5</v>
      </c>
      <c r="F1" t="s">
        <v>6</v>
      </c>
      <c r="G1" t="s">
        <v>7</v>
      </c>
      <c r="H1" t="s">
        <v>8</v>
      </c>
      <c r="I1" t="s">
        <v>9</v>
      </c>
      <c r="J1" t="s">
        <v>10</v>
      </c>
      <c r="K1" t="s">
        <v>11</v>
      </c>
      <c r="L1" t="s">
        <v>12</v>
      </c>
      <c r="M1" s="14" t="s">
        <v>378</v>
      </c>
      <c r="N1" t="s">
        <v>13</v>
      </c>
      <c r="O1" t="s">
        <v>14</v>
      </c>
      <c r="P1" t="s">
        <v>15</v>
      </c>
      <c r="Q1" t="s">
        <v>16</v>
      </c>
      <c r="R1" t="s">
        <v>17</v>
      </c>
      <c r="S1" t="s">
        <v>18</v>
      </c>
      <c r="T1" s="1" t="s">
        <v>19</v>
      </c>
      <c r="U1" t="s">
        <v>20</v>
      </c>
      <c r="V1" t="s">
        <v>21</v>
      </c>
      <c r="W1" t="s">
        <v>22</v>
      </c>
      <c r="X1" t="s">
        <v>23</v>
      </c>
      <c r="Y1" t="s">
        <v>24</v>
      </c>
      <c r="Z1" s="1" t="s">
        <v>25</v>
      </c>
      <c r="AA1" t="s">
        <v>26</v>
      </c>
      <c r="AB1" t="s">
        <v>27</v>
      </c>
      <c r="AC1" s="1" t="s">
        <v>28</v>
      </c>
      <c r="AD1" t="s">
        <v>29</v>
      </c>
      <c r="AE1" t="s">
        <v>30</v>
      </c>
      <c r="AF1" t="s">
        <v>31</v>
      </c>
      <c r="AG1" t="s">
        <v>32</v>
      </c>
      <c r="AH1" s="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row>
    <row r="2" spans="1:108" ht="15" customHeight="1" x14ac:dyDescent="0.25">
      <c r="A2">
        <v>726093</v>
      </c>
      <c r="B2" t="s">
        <v>108</v>
      </c>
      <c r="C2">
        <v>25</v>
      </c>
      <c r="D2">
        <v>2.117</v>
      </c>
      <c r="E2" t="s">
        <v>109</v>
      </c>
      <c r="G2" t="s">
        <v>110</v>
      </c>
      <c r="H2" t="s">
        <v>111</v>
      </c>
      <c r="I2" t="s">
        <v>112</v>
      </c>
      <c r="K2">
        <v>19507028</v>
      </c>
      <c r="L2">
        <v>191550288</v>
      </c>
      <c r="M2">
        <v>6</v>
      </c>
      <c r="N2" s="2">
        <v>44718</v>
      </c>
      <c r="O2">
        <v>4</v>
      </c>
      <c r="P2">
        <v>2019</v>
      </c>
      <c r="Q2" t="s">
        <v>113</v>
      </c>
      <c r="R2">
        <v>16</v>
      </c>
      <c r="S2" t="s">
        <v>114</v>
      </c>
      <c r="T2" t="s">
        <v>115</v>
      </c>
      <c r="U2">
        <v>0</v>
      </c>
      <c r="V2">
        <v>2</v>
      </c>
      <c r="W2" t="s">
        <v>116</v>
      </c>
      <c r="X2" t="s">
        <v>117</v>
      </c>
      <c r="Y2" t="s">
        <v>118</v>
      </c>
      <c r="Z2" t="s">
        <v>119</v>
      </c>
      <c r="AA2" t="s">
        <v>120</v>
      </c>
      <c r="AC2" t="s">
        <v>121</v>
      </c>
      <c r="AD2" t="s">
        <v>122</v>
      </c>
      <c r="AE2" t="s">
        <v>123</v>
      </c>
      <c r="AG2" t="s">
        <v>124</v>
      </c>
      <c r="AH2" t="s">
        <v>125</v>
      </c>
      <c r="AI2" t="s">
        <v>126</v>
      </c>
      <c r="AJ2" t="s">
        <v>127</v>
      </c>
      <c r="AK2" t="s">
        <v>128</v>
      </c>
      <c r="AL2" t="s">
        <v>129</v>
      </c>
      <c r="AM2">
        <v>19</v>
      </c>
      <c r="AN2" t="s">
        <v>130</v>
      </c>
      <c r="AO2" t="s">
        <v>131</v>
      </c>
      <c r="AP2" t="s">
        <v>132</v>
      </c>
      <c r="AT2" t="s">
        <v>133</v>
      </c>
      <c r="AU2" t="s">
        <v>134</v>
      </c>
      <c r="AV2">
        <v>55</v>
      </c>
      <c r="AW2" t="s">
        <v>135</v>
      </c>
      <c r="AX2" t="s">
        <v>136</v>
      </c>
      <c r="AY2" t="s">
        <v>126</v>
      </c>
      <c r="AZ2" t="s">
        <v>127</v>
      </c>
      <c r="BA2" t="s">
        <v>128</v>
      </c>
      <c r="BB2" t="s">
        <v>137</v>
      </c>
      <c r="BC2">
        <v>33</v>
      </c>
      <c r="BD2" t="s">
        <v>130</v>
      </c>
      <c r="BE2" t="s">
        <v>131</v>
      </c>
      <c r="BF2" t="s">
        <v>138</v>
      </c>
      <c r="BJ2" t="s">
        <v>133</v>
      </c>
      <c r="BK2" t="s">
        <v>134</v>
      </c>
      <c r="BL2">
        <v>55</v>
      </c>
      <c r="BM2" t="s">
        <v>135</v>
      </c>
      <c r="BN2" t="s">
        <v>136</v>
      </c>
      <c r="CU2">
        <v>439202.80420000001</v>
      </c>
      <c r="CV2">
        <v>4943524.3859999999</v>
      </c>
      <c r="CW2">
        <v>44.642513649999998</v>
      </c>
      <c r="CX2">
        <v>-93.766643529999996</v>
      </c>
      <c r="CY2" s="3">
        <v>43620.677777777775</v>
      </c>
      <c r="CZ2" t="s">
        <v>139</v>
      </c>
      <c r="DA2" t="s">
        <v>140</v>
      </c>
      <c r="DB2" t="s">
        <v>141</v>
      </c>
      <c r="DC2" t="s">
        <v>142</v>
      </c>
      <c r="DD2" s="4" t="s">
        <v>143</v>
      </c>
    </row>
    <row r="3" spans="1:108" ht="15" customHeight="1" x14ac:dyDescent="0.25">
      <c r="A3">
        <v>701972</v>
      </c>
      <c r="B3" t="s">
        <v>108</v>
      </c>
      <c r="C3">
        <v>25</v>
      </c>
      <c r="D3">
        <v>2.1219999999999999</v>
      </c>
      <c r="E3" t="s">
        <v>109</v>
      </c>
      <c r="G3" t="s">
        <v>110</v>
      </c>
      <c r="H3" t="s">
        <v>111</v>
      </c>
      <c r="I3" t="s">
        <v>112</v>
      </c>
      <c r="K3">
        <v>19504794</v>
      </c>
      <c r="L3">
        <v>190960023</v>
      </c>
      <c r="M3">
        <v>4</v>
      </c>
      <c r="N3" s="2">
        <v>44655</v>
      </c>
      <c r="O3">
        <v>6</v>
      </c>
      <c r="P3">
        <v>2019</v>
      </c>
      <c r="Q3" t="s">
        <v>144</v>
      </c>
      <c r="R3">
        <v>6</v>
      </c>
      <c r="S3" t="s">
        <v>145</v>
      </c>
      <c r="T3" t="s">
        <v>146</v>
      </c>
      <c r="U3">
        <v>0</v>
      </c>
      <c r="V3">
        <v>2</v>
      </c>
      <c r="W3" t="s">
        <v>147</v>
      </c>
      <c r="X3" t="s">
        <v>117</v>
      </c>
      <c r="Y3" t="s">
        <v>118</v>
      </c>
      <c r="Z3" t="s">
        <v>119</v>
      </c>
      <c r="AA3" t="s">
        <v>148</v>
      </c>
      <c r="AC3" t="s">
        <v>121</v>
      </c>
      <c r="AD3" t="s">
        <v>122</v>
      </c>
      <c r="AE3" t="s">
        <v>123</v>
      </c>
      <c r="AG3" t="s">
        <v>124</v>
      </c>
      <c r="AH3" t="s">
        <v>147</v>
      </c>
      <c r="AI3" t="s">
        <v>126</v>
      </c>
      <c r="AJ3" t="s">
        <v>149</v>
      </c>
      <c r="AK3" t="s">
        <v>150</v>
      </c>
      <c r="AL3" t="s">
        <v>129</v>
      </c>
      <c r="AM3">
        <v>49</v>
      </c>
      <c r="AN3" t="s">
        <v>151</v>
      </c>
      <c r="AO3" t="s">
        <v>152</v>
      </c>
      <c r="AP3" t="s">
        <v>153</v>
      </c>
      <c r="AT3" t="s">
        <v>133</v>
      </c>
      <c r="AU3" t="s">
        <v>154</v>
      </c>
      <c r="AV3">
        <v>55</v>
      </c>
      <c r="AW3" t="s">
        <v>135</v>
      </c>
      <c r="AX3" t="s">
        <v>155</v>
      </c>
      <c r="AY3" t="s">
        <v>126</v>
      </c>
      <c r="AZ3" t="s">
        <v>149</v>
      </c>
      <c r="BA3" t="s">
        <v>150</v>
      </c>
      <c r="BB3" t="s">
        <v>129</v>
      </c>
      <c r="BC3">
        <v>70</v>
      </c>
      <c r="BD3" t="s">
        <v>130</v>
      </c>
      <c r="BE3" t="s">
        <v>131</v>
      </c>
      <c r="BF3" t="s">
        <v>138</v>
      </c>
      <c r="BJ3" t="s">
        <v>133</v>
      </c>
      <c r="BK3" t="s">
        <v>134</v>
      </c>
      <c r="BL3">
        <v>55</v>
      </c>
      <c r="BM3" t="s">
        <v>156</v>
      </c>
      <c r="BN3" t="s">
        <v>157</v>
      </c>
      <c r="CU3">
        <v>439202.04960000003</v>
      </c>
      <c r="CV3">
        <v>4943531.9304</v>
      </c>
      <c r="CW3">
        <v>44.642581489999998</v>
      </c>
      <c r="CX3">
        <v>-93.766653939999998</v>
      </c>
      <c r="CY3" s="3">
        <v>43561.28125</v>
      </c>
      <c r="CZ3" t="s">
        <v>139</v>
      </c>
      <c r="DA3" t="s">
        <v>140</v>
      </c>
      <c r="DB3" t="s">
        <v>141</v>
      </c>
      <c r="DC3" t="s">
        <v>142</v>
      </c>
      <c r="DD3" s="4" t="s">
        <v>158</v>
      </c>
    </row>
    <row r="4" spans="1:108" ht="15" customHeight="1" x14ac:dyDescent="0.25">
      <c r="A4">
        <v>590745</v>
      </c>
      <c r="B4" t="s">
        <v>108</v>
      </c>
      <c r="C4">
        <v>25</v>
      </c>
      <c r="D4">
        <v>2.1389999999999998</v>
      </c>
      <c r="E4" t="s">
        <v>109</v>
      </c>
      <c r="G4" t="s">
        <v>110</v>
      </c>
      <c r="H4" t="s">
        <v>111</v>
      </c>
      <c r="I4" t="s">
        <v>112</v>
      </c>
      <c r="K4">
        <v>18505027</v>
      </c>
      <c r="L4">
        <v>181040040</v>
      </c>
      <c r="M4">
        <v>4</v>
      </c>
      <c r="N4" s="2">
        <v>44655</v>
      </c>
      <c r="O4">
        <v>14</v>
      </c>
      <c r="P4">
        <v>2018</v>
      </c>
      <c r="Q4" t="s">
        <v>144</v>
      </c>
      <c r="R4">
        <v>7</v>
      </c>
      <c r="S4" t="s">
        <v>159</v>
      </c>
      <c r="T4" t="s">
        <v>115</v>
      </c>
      <c r="U4">
        <v>0</v>
      </c>
      <c r="V4">
        <v>1</v>
      </c>
      <c r="X4" t="s">
        <v>160</v>
      </c>
      <c r="Y4" t="s">
        <v>161</v>
      </c>
      <c r="Z4" t="s">
        <v>119</v>
      </c>
      <c r="AA4" t="s">
        <v>162</v>
      </c>
      <c r="AC4" t="s">
        <v>162</v>
      </c>
      <c r="AD4" t="s">
        <v>122</v>
      </c>
      <c r="AE4" t="s">
        <v>123</v>
      </c>
      <c r="AG4" t="s">
        <v>124</v>
      </c>
      <c r="AH4" t="s">
        <v>163</v>
      </c>
      <c r="AI4" t="s">
        <v>126</v>
      </c>
      <c r="AJ4" t="s">
        <v>164</v>
      </c>
      <c r="AK4" t="s">
        <v>150</v>
      </c>
      <c r="AL4" t="s">
        <v>129</v>
      </c>
      <c r="AM4">
        <v>50</v>
      </c>
      <c r="AN4" t="s">
        <v>130</v>
      </c>
      <c r="AO4" t="s">
        <v>131</v>
      </c>
      <c r="AP4" t="s">
        <v>138</v>
      </c>
      <c r="AT4" t="s">
        <v>133</v>
      </c>
      <c r="AU4" t="s">
        <v>134</v>
      </c>
      <c r="AV4">
        <v>55</v>
      </c>
      <c r="AW4" t="s">
        <v>165</v>
      </c>
      <c r="AX4" t="s">
        <v>136</v>
      </c>
      <c r="CU4">
        <v>439198.25199999998</v>
      </c>
      <c r="CV4">
        <v>4943558.7237</v>
      </c>
      <c r="CW4">
        <v>44.642822359999997</v>
      </c>
      <c r="CX4">
        <v>-93.766705000000002</v>
      </c>
      <c r="CY4" s="3">
        <v>43204.299305555556</v>
      </c>
      <c r="CZ4" t="s">
        <v>139</v>
      </c>
      <c r="DA4" t="s">
        <v>140</v>
      </c>
      <c r="DB4" t="s">
        <v>141</v>
      </c>
      <c r="DC4" t="s">
        <v>142</v>
      </c>
      <c r="DD4" t="s">
        <v>166</v>
      </c>
    </row>
    <row r="5" spans="1:108" ht="15" customHeight="1" x14ac:dyDescent="0.25">
      <c r="A5">
        <v>605495</v>
      </c>
      <c r="B5" t="s">
        <v>108</v>
      </c>
      <c r="C5">
        <v>25</v>
      </c>
      <c r="D5">
        <v>2.1379999999999999</v>
      </c>
      <c r="E5" t="s">
        <v>109</v>
      </c>
      <c r="G5" t="s">
        <v>110</v>
      </c>
      <c r="H5" t="s">
        <v>111</v>
      </c>
      <c r="I5" t="s">
        <v>112</v>
      </c>
      <c r="K5">
        <v>18507593</v>
      </c>
      <c r="L5">
        <v>181700152</v>
      </c>
      <c r="M5">
        <v>6</v>
      </c>
      <c r="N5" s="2">
        <v>44718</v>
      </c>
      <c r="O5">
        <v>19</v>
      </c>
      <c r="P5">
        <v>2018</v>
      </c>
      <c r="Q5" t="s">
        <v>113</v>
      </c>
      <c r="R5">
        <v>17</v>
      </c>
      <c r="T5" t="s">
        <v>115</v>
      </c>
      <c r="U5">
        <v>0</v>
      </c>
      <c r="V5">
        <v>2</v>
      </c>
      <c r="W5" t="s">
        <v>147</v>
      </c>
      <c r="X5" t="s">
        <v>117</v>
      </c>
      <c r="Y5" t="s">
        <v>118</v>
      </c>
      <c r="Z5" t="s">
        <v>119</v>
      </c>
      <c r="AA5" t="s">
        <v>148</v>
      </c>
      <c r="AC5" t="s">
        <v>121</v>
      </c>
      <c r="AD5" t="s">
        <v>122</v>
      </c>
      <c r="AE5" t="s">
        <v>123</v>
      </c>
      <c r="AG5" t="s">
        <v>124</v>
      </c>
      <c r="AH5" t="s">
        <v>147</v>
      </c>
      <c r="AI5" t="s">
        <v>126</v>
      </c>
      <c r="AJ5" t="s">
        <v>164</v>
      </c>
      <c r="AK5" t="s">
        <v>150</v>
      </c>
      <c r="AL5" t="s">
        <v>129</v>
      </c>
      <c r="AM5">
        <v>43</v>
      </c>
      <c r="AN5" t="s">
        <v>130</v>
      </c>
      <c r="AO5" t="s">
        <v>131</v>
      </c>
      <c r="AP5" t="s">
        <v>153</v>
      </c>
      <c r="AT5" t="s">
        <v>133</v>
      </c>
      <c r="AU5" t="s">
        <v>154</v>
      </c>
      <c r="AV5">
        <v>55</v>
      </c>
      <c r="AW5" t="s">
        <v>135</v>
      </c>
      <c r="AX5" t="s">
        <v>136</v>
      </c>
      <c r="AY5" t="s">
        <v>126</v>
      </c>
      <c r="AZ5" t="s">
        <v>164</v>
      </c>
      <c r="BA5" t="s">
        <v>128</v>
      </c>
      <c r="BB5" t="s">
        <v>129</v>
      </c>
      <c r="BC5">
        <v>35</v>
      </c>
      <c r="BD5" t="s">
        <v>130</v>
      </c>
      <c r="BE5" t="s">
        <v>131</v>
      </c>
      <c r="BF5" t="s">
        <v>138</v>
      </c>
      <c r="BJ5" t="s">
        <v>133</v>
      </c>
      <c r="BK5" t="s">
        <v>134</v>
      </c>
      <c r="BL5">
        <v>55</v>
      </c>
      <c r="BM5" t="s">
        <v>135</v>
      </c>
      <c r="BN5" t="s">
        <v>136</v>
      </c>
      <c r="CU5">
        <v>439198.39110000001</v>
      </c>
      <c r="CV5">
        <v>4943557.9691000003</v>
      </c>
      <c r="CW5">
        <v>44.642815579999997</v>
      </c>
      <c r="CX5">
        <v>-93.766703160000006</v>
      </c>
      <c r="CY5" s="3">
        <v>43270.722222222219</v>
      </c>
      <c r="CZ5" t="s">
        <v>139</v>
      </c>
      <c r="DA5" t="s">
        <v>140</v>
      </c>
      <c r="DB5" t="s">
        <v>141</v>
      </c>
      <c r="DC5" t="s">
        <v>142</v>
      </c>
      <c r="DD5" t="s">
        <v>167</v>
      </c>
    </row>
    <row r="6" spans="1:108" ht="15" customHeight="1" x14ac:dyDescent="0.25">
      <c r="A6">
        <v>601962</v>
      </c>
      <c r="B6" t="s">
        <v>108</v>
      </c>
      <c r="C6">
        <v>25</v>
      </c>
      <c r="D6">
        <v>2.149</v>
      </c>
      <c r="E6" t="s">
        <v>109</v>
      </c>
      <c r="G6" t="s">
        <v>110</v>
      </c>
      <c r="H6" t="s">
        <v>111</v>
      </c>
      <c r="I6" t="s">
        <v>112</v>
      </c>
      <c r="K6">
        <v>18506906</v>
      </c>
      <c r="L6">
        <v>181520305</v>
      </c>
      <c r="M6">
        <v>6</v>
      </c>
      <c r="N6" s="2">
        <v>44718</v>
      </c>
      <c r="O6">
        <v>1</v>
      </c>
      <c r="P6">
        <v>2018</v>
      </c>
      <c r="Q6" t="s">
        <v>168</v>
      </c>
      <c r="R6">
        <v>14</v>
      </c>
      <c r="S6" t="s">
        <v>169</v>
      </c>
      <c r="T6" t="s">
        <v>170</v>
      </c>
      <c r="U6">
        <v>0</v>
      </c>
      <c r="V6">
        <v>2</v>
      </c>
      <c r="W6" t="s">
        <v>147</v>
      </c>
      <c r="X6" t="s">
        <v>117</v>
      </c>
      <c r="Y6" t="s">
        <v>118</v>
      </c>
      <c r="Z6" t="s">
        <v>119</v>
      </c>
      <c r="AA6" t="s">
        <v>171</v>
      </c>
      <c r="AC6" t="s">
        <v>172</v>
      </c>
      <c r="AD6" t="s">
        <v>122</v>
      </c>
      <c r="AE6" t="s">
        <v>123</v>
      </c>
      <c r="AG6" t="s">
        <v>124</v>
      </c>
      <c r="AH6" t="s">
        <v>147</v>
      </c>
      <c r="AI6" t="s">
        <v>126</v>
      </c>
      <c r="AJ6" t="s">
        <v>127</v>
      </c>
      <c r="AK6" t="s">
        <v>173</v>
      </c>
      <c r="AL6" t="s">
        <v>129</v>
      </c>
      <c r="AM6">
        <v>27</v>
      </c>
      <c r="AN6" t="s">
        <v>130</v>
      </c>
      <c r="AO6" t="s">
        <v>131</v>
      </c>
      <c r="AP6" t="s">
        <v>138</v>
      </c>
      <c r="AT6" t="s">
        <v>174</v>
      </c>
      <c r="AU6" t="s">
        <v>134</v>
      </c>
      <c r="AV6">
        <v>55</v>
      </c>
      <c r="AW6" t="s">
        <v>156</v>
      </c>
      <c r="AX6" t="s">
        <v>175</v>
      </c>
      <c r="AY6" t="s">
        <v>126</v>
      </c>
      <c r="AZ6" t="s">
        <v>164</v>
      </c>
      <c r="BA6" t="s">
        <v>128</v>
      </c>
      <c r="BB6" t="s">
        <v>129</v>
      </c>
      <c r="BC6">
        <v>21</v>
      </c>
      <c r="BD6" t="s">
        <v>151</v>
      </c>
      <c r="BE6" t="s">
        <v>131</v>
      </c>
      <c r="BF6" t="s">
        <v>176</v>
      </c>
      <c r="BJ6" t="s">
        <v>174</v>
      </c>
      <c r="BK6" t="s">
        <v>154</v>
      </c>
      <c r="BL6">
        <v>55</v>
      </c>
      <c r="BM6" t="s">
        <v>135</v>
      </c>
      <c r="BN6" t="s">
        <v>155</v>
      </c>
      <c r="CU6">
        <v>439195.3725</v>
      </c>
      <c r="CV6">
        <v>4943574.3460999997</v>
      </c>
      <c r="CW6">
        <v>44.642962740000002</v>
      </c>
      <c r="CX6">
        <v>-93.766743160000004</v>
      </c>
      <c r="CY6" s="3">
        <v>43252.605555555558</v>
      </c>
      <c r="CZ6" t="s">
        <v>139</v>
      </c>
      <c r="DA6" t="s">
        <v>140</v>
      </c>
      <c r="DB6" t="s">
        <v>141</v>
      </c>
      <c r="DC6" t="s">
        <v>142</v>
      </c>
      <c r="DD6" t="s">
        <v>177</v>
      </c>
    </row>
    <row r="7" spans="1:108" ht="15" customHeight="1" x14ac:dyDescent="0.25">
      <c r="A7">
        <v>384422</v>
      </c>
      <c r="B7" t="s">
        <v>108</v>
      </c>
      <c r="C7">
        <v>25</v>
      </c>
      <c r="D7">
        <v>2.149</v>
      </c>
      <c r="E7" t="s">
        <v>109</v>
      </c>
      <c r="G7" t="s">
        <v>110</v>
      </c>
      <c r="H7" t="s">
        <v>111</v>
      </c>
      <c r="I7" t="s">
        <v>112</v>
      </c>
      <c r="K7">
        <v>16511050</v>
      </c>
      <c r="L7">
        <v>162790187</v>
      </c>
      <c r="M7">
        <v>10</v>
      </c>
      <c r="N7" s="2">
        <v>44844</v>
      </c>
      <c r="O7">
        <v>5</v>
      </c>
      <c r="P7">
        <v>2016</v>
      </c>
      <c r="Q7" t="s">
        <v>178</v>
      </c>
      <c r="R7">
        <v>21</v>
      </c>
      <c r="S7" t="s">
        <v>114</v>
      </c>
      <c r="T7" t="s">
        <v>146</v>
      </c>
      <c r="U7">
        <v>0</v>
      </c>
      <c r="V7">
        <v>2</v>
      </c>
      <c r="W7" t="s">
        <v>147</v>
      </c>
      <c r="X7" t="s">
        <v>117</v>
      </c>
      <c r="Y7" t="s">
        <v>118</v>
      </c>
      <c r="Z7" t="s">
        <v>179</v>
      </c>
      <c r="AA7" t="s">
        <v>171</v>
      </c>
      <c r="AC7" t="s">
        <v>172</v>
      </c>
      <c r="AD7" t="s">
        <v>122</v>
      </c>
      <c r="AE7" t="s">
        <v>123</v>
      </c>
      <c r="AG7" t="s">
        <v>124</v>
      </c>
      <c r="AH7" t="s">
        <v>147</v>
      </c>
      <c r="AI7" t="s">
        <v>126</v>
      </c>
      <c r="AJ7" t="s">
        <v>149</v>
      </c>
      <c r="AK7" t="s">
        <v>128</v>
      </c>
      <c r="AL7" t="s">
        <v>129</v>
      </c>
      <c r="AM7">
        <v>19</v>
      </c>
      <c r="AN7" t="s">
        <v>130</v>
      </c>
      <c r="AO7" t="s">
        <v>131</v>
      </c>
      <c r="AP7" t="s">
        <v>138</v>
      </c>
      <c r="AT7" t="s">
        <v>133</v>
      </c>
      <c r="AU7" t="s">
        <v>134</v>
      </c>
      <c r="AV7">
        <v>55</v>
      </c>
      <c r="AW7" t="s">
        <v>135</v>
      </c>
      <c r="AX7" t="s">
        <v>136</v>
      </c>
      <c r="AY7" t="s">
        <v>126</v>
      </c>
      <c r="AZ7" t="s">
        <v>149</v>
      </c>
      <c r="BA7" t="s">
        <v>150</v>
      </c>
      <c r="BB7" t="s">
        <v>180</v>
      </c>
      <c r="BC7">
        <v>23</v>
      </c>
      <c r="BD7" t="s">
        <v>151</v>
      </c>
      <c r="BE7" t="s">
        <v>131</v>
      </c>
      <c r="BF7" t="s">
        <v>153</v>
      </c>
      <c r="BJ7" t="s">
        <v>133</v>
      </c>
      <c r="BK7" t="s">
        <v>154</v>
      </c>
      <c r="BL7">
        <v>55</v>
      </c>
      <c r="BM7" t="s">
        <v>135</v>
      </c>
      <c r="BN7" t="s">
        <v>157</v>
      </c>
      <c r="CU7">
        <v>439195.22440000001</v>
      </c>
      <c r="CV7">
        <v>4943575.1497999998</v>
      </c>
      <c r="CW7">
        <v>44.642969960000002</v>
      </c>
      <c r="CX7">
        <v>-93.766745119999996</v>
      </c>
      <c r="CY7" s="3">
        <v>42648.902083333334</v>
      </c>
      <c r="CZ7" t="s">
        <v>139</v>
      </c>
      <c r="DA7" t="s">
        <v>140</v>
      </c>
      <c r="DB7" t="s">
        <v>141</v>
      </c>
      <c r="DC7" t="s">
        <v>142</v>
      </c>
      <c r="DD7" t="s">
        <v>181</v>
      </c>
    </row>
    <row r="8" spans="1:108" ht="15" customHeight="1" x14ac:dyDescent="0.25">
      <c r="A8">
        <v>752853</v>
      </c>
      <c r="B8" t="s">
        <v>108</v>
      </c>
      <c r="C8">
        <v>25</v>
      </c>
      <c r="D8">
        <v>2.157</v>
      </c>
      <c r="E8" t="s">
        <v>109</v>
      </c>
      <c r="G8" t="s">
        <v>110</v>
      </c>
      <c r="H8" t="s">
        <v>111</v>
      </c>
      <c r="I8" t="s">
        <v>112</v>
      </c>
      <c r="K8">
        <v>19512160</v>
      </c>
      <c r="L8">
        <v>192800128</v>
      </c>
      <c r="M8">
        <v>10</v>
      </c>
      <c r="N8" s="2">
        <v>44844</v>
      </c>
      <c r="O8">
        <v>7</v>
      </c>
      <c r="P8">
        <v>2019</v>
      </c>
      <c r="Q8" t="s">
        <v>182</v>
      </c>
      <c r="R8">
        <v>18</v>
      </c>
      <c r="S8" t="s">
        <v>145</v>
      </c>
      <c r="T8" t="s">
        <v>170</v>
      </c>
      <c r="U8">
        <v>0</v>
      </c>
      <c r="V8">
        <v>2</v>
      </c>
      <c r="W8" t="s">
        <v>147</v>
      </c>
      <c r="X8" t="s">
        <v>117</v>
      </c>
      <c r="Y8" t="s">
        <v>118</v>
      </c>
      <c r="Z8" t="s">
        <v>179</v>
      </c>
      <c r="AA8" t="s">
        <v>171</v>
      </c>
      <c r="AC8" t="s">
        <v>172</v>
      </c>
      <c r="AD8" t="s">
        <v>122</v>
      </c>
      <c r="AE8" t="s">
        <v>123</v>
      </c>
      <c r="AG8" t="s">
        <v>124</v>
      </c>
      <c r="AH8" t="s">
        <v>147</v>
      </c>
      <c r="AI8" t="s">
        <v>126</v>
      </c>
      <c r="AJ8" t="s">
        <v>149</v>
      </c>
      <c r="AK8" t="s">
        <v>128</v>
      </c>
      <c r="AL8" t="s">
        <v>129</v>
      </c>
      <c r="AM8">
        <v>35</v>
      </c>
      <c r="AN8" t="s">
        <v>151</v>
      </c>
      <c r="AO8" t="s">
        <v>183</v>
      </c>
      <c r="AP8" t="s">
        <v>138</v>
      </c>
      <c r="AT8" t="s">
        <v>133</v>
      </c>
      <c r="AU8" t="s">
        <v>134</v>
      </c>
      <c r="AV8">
        <v>55</v>
      </c>
      <c r="AW8" t="s">
        <v>165</v>
      </c>
      <c r="AX8" t="s">
        <v>136</v>
      </c>
      <c r="AY8" t="s">
        <v>126</v>
      </c>
      <c r="AZ8" t="s">
        <v>164</v>
      </c>
      <c r="BA8" t="s">
        <v>150</v>
      </c>
      <c r="BB8" t="s">
        <v>129</v>
      </c>
      <c r="BC8">
        <v>43</v>
      </c>
      <c r="BD8" t="s">
        <v>151</v>
      </c>
      <c r="BE8" t="s">
        <v>131</v>
      </c>
      <c r="BF8" t="s">
        <v>184</v>
      </c>
      <c r="BJ8" t="s">
        <v>133</v>
      </c>
      <c r="BK8" t="s">
        <v>154</v>
      </c>
      <c r="BL8">
        <v>55</v>
      </c>
      <c r="BM8" t="s">
        <v>135</v>
      </c>
      <c r="BN8" t="s">
        <v>136</v>
      </c>
      <c r="CU8">
        <v>439193.03909999999</v>
      </c>
      <c r="CV8">
        <v>4943587.0060999999</v>
      </c>
      <c r="CW8">
        <v>44.64307651</v>
      </c>
      <c r="CX8">
        <v>-93.766774080000005</v>
      </c>
      <c r="CY8" s="3">
        <v>43745.772916666669</v>
      </c>
      <c r="CZ8" t="s">
        <v>139</v>
      </c>
      <c r="DA8" t="s">
        <v>140</v>
      </c>
      <c r="DB8" t="s">
        <v>141</v>
      </c>
      <c r="DC8" t="s">
        <v>142</v>
      </c>
      <c r="DD8" t="s">
        <v>185</v>
      </c>
    </row>
    <row r="9" spans="1:108" ht="15" customHeight="1" x14ac:dyDescent="0.25">
      <c r="A9">
        <v>797960</v>
      </c>
      <c r="B9" t="s">
        <v>108</v>
      </c>
      <c r="C9">
        <v>25</v>
      </c>
      <c r="D9">
        <v>2.1560000000000001</v>
      </c>
      <c r="E9" t="s">
        <v>109</v>
      </c>
      <c r="G9" t="s">
        <v>110</v>
      </c>
      <c r="H9" t="s">
        <v>111</v>
      </c>
      <c r="I9" t="s">
        <v>112</v>
      </c>
      <c r="K9">
        <v>20501857</v>
      </c>
      <c r="L9">
        <v>200450220</v>
      </c>
      <c r="M9">
        <v>2</v>
      </c>
      <c r="N9" s="2">
        <v>44594</v>
      </c>
      <c r="O9">
        <v>14</v>
      </c>
      <c r="P9">
        <v>2020</v>
      </c>
      <c r="Q9" t="s">
        <v>168</v>
      </c>
      <c r="R9">
        <v>16</v>
      </c>
      <c r="T9" t="s">
        <v>170</v>
      </c>
      <c r="U9">
        <v>0</v>
      </c>
      <c r="V9">
        <v>2</v>
      </c>
      <c r="W9" t="s">
        <v>147</v>
      </c>
      <c r="X9" t="s">
        <v>117</v>
      </c>
      <c r="Y9" t="s">
        <v>118</v>
      </c>
      <c r="Z9" t="s">
        <v>119</v>
      </c>
      <c r="AA9" t="s">
        <v>148</v>
      </c>
      <c r="AC9" t="s">
        <v>172</v>
      </c>
      <c r="AD9" t="s">
        <v>122</v>
      </c>
      <c r="AE9" t="s">
        <v>186</v>
      </c>
      <c r="AG9" t="s">
        <v>124</v>
      </c>
      <c r="AH9" t="s">
        <v>147</v>
      </c>
      <c r="AI9" t="s">
        <v>126</v>
      </c>
      <c r="AJ9" t="s">
        <v>149</v>
      </c>
      <c r="AK9" t="s">
        <v>150</v>
      </c>
      <c r="AL9" t="s">
        <v>180</v>
      </c>
      <c r="AM9">
        <v>67</v>
      </c>
      <c r="AN9" t="s">
        <v>151</v>
      </c>
      <c r="AO9" t="s">
        <v>131</v>
      </c>
      <c r="AP9" t="s">
        <v>153</v>
      </c>
      <c r="AT9" t="s">
        <v>133</v>
      </c>
      <c r="AU9" t="s">
        <v>154</v>
      </c>
      <c r="AV9">
        <v>55</v>
      </c>
      <c r="AW9" t="s">
        <v>135</v>
      </c>
      <c r="AX9" t="s">
        <v>155</v>
      </c>
      <c r="AY9" t="s">
        <v>126</v>
      </c>
      <c r="AZ9" t="s">
        <v>149</v>
      </c>
      <c r="BA9" t="s">
        <v>128</v>
      </c>
      <c r="BB9" t="s">
        <v>129</v>
      </c>
      <c r="BC9">
        <v>36</v>
      </c>
      <c r="BD9" t="s">
        <v>151</v>
      </c>
      <c r="BE9" t="s">
        <v>131</v>
      </c>
      <c r="BF9" t="s">
        <v>138</v>
      </c>
      <c r="BJ9" t="s">
        <v>133</v>
      </c>
      <c r="BK9" t="s">
        <v>134</v>
      </c>
      <c r="BL9">
        <v>60</v>
      </c>
      <c r="BM9" t="s">
        <v>135</v>
      </c>
      <c r="BN9" t="s">
        <v>136</v>
      </c>
      <c r="CU9">
        <v>439193.10859999998</v>
      </c>
      <c r="CV9">
        <v>4943586.6288000001</v>
      </c>
      <c r="CW9">
        <v>44.643073110000003</v>
      </c>
      <c r="CX9">
        <v>-93.76677316</v>
      </c>
      <c r="CY9" s="3">
        <v>43875.695833333331</v>
      </c>
      <c r="CZ9" t="s">
        <v>139</v>
      </c>
      <c r="DA9" t="s">
        <v>140</v>
      </c>
      <c r="DB9" t="s">
        <v>141</v>
      </c>
      <c r="DC9" t="s">
        <v>142</v>
      </c>
      <c r="DD9" t="s">
        <v>187</v>
      </c>
    </row>
    <row r="10" spans="1:108" ht="15" customHeight="1" x14ac:dyDescent="0.25">
      <c r="A10">
        <v>487026</v>
      </c>
      <c r="B10" t="s">
        <v>108</v>
      </c>
      <c r="C10">
        <v>25</v>
      </c>
      <c r="D10">
        <v>2.173</v>
      </c>
      <c r="E10" t="s">
        <v>109</v>
      </c>
      <c r="G10" t="s">
        <v>110</v>
      </c>
      <c r="H10" t="s">
        <v>111</v>
      </c>
      <c r="I10" t="s">
        <v>112</v>
      </c>
      <c r="K10">
        <v>17201840</v>
      </c>
      <c r="L10">
        <v>171960040</v>
      </c>
      <c r="M10">
        <v>7</v>
      </c>
      <c r="N10" s="2">
        <v>44749</v>
      </c>
      <c r="O10">
        <v>15</v>
      </c>
      <c r="P10">
        <v>2017</v>
      </c>
      <c r="Q10" t="s">
        <v>144</v>
      </c>
      <c r="R10">
        <v>10</v>
      </c>
      <c r="S10" t="s">
        <v>188</v>
      </c>
      <c r="T10" t="s">
        <v>115</v>
      </c>
      <c r="U10">
        <v>0</v>
      </c>
      <c r="V10">
        <v>1</v>
      </c>
      <c r="X10" t="s">
        <v>189</v>
      </c>
      <c r="Y10" t="s">
        <v>190</v>
      </c>
      <c r="Z10" t="s">
        <v>119</v>
      </c>
      <c r="AA10" t="s">
        <v>171</v>
      </c>
      <c r="AC10" t="s">
        <v>172</v>
      </c>
      <c r="AD10" t="s">
        <v>122</v>
      </c>
      <c r="AE10" t="s">
        <v>191</v>
      </c>
      <c r="AG10" t="s">
        <v>124</v>
      </c>
      <c r="AH10" t="s">
        <v>192</v>
      </c>
      <c r="AI10" t="s">
        <v>126</v>
      </c>
      <c r="AJ10" t="s">
        <v>149</v>
      </c>
      <c r="AK10" t="s">
        <v>193</v>
      </c>
      <c r="AL10" t="s">
        <v>129</v>
      </c>
      <c r="AM10">
        <v>50</v>
      </c>
      <c r="AN10" t="s">
        <v>130</v>
      </c>
      <c r="AO10" t="s">
        <v>131</v>
      </c>
      <c r="AP10" t="s">
        <v>194</v>
      </c>
      <c r="AT10" t="s">
        <v>133</v>
      </c>
      <c r="AU10" t="s">
        <v>154</v>
      </c>
      <c r="AV10">
        <v>60</v>
      </c>
      <c r="AW10" t="s">
        <v>156</v>
      </c>
      <c r="AX10" t="s">
        <v>157</v>
      </c>
      <c r="AY10" t="s">
        <v>195</v>
      </c>
      <c r="BC10">
        <v>65</v>
      </c>
      <c r="BD10" t="s">
        <v>130</v>
      </c>
      <c r="BE10" t="s">
        <v>131</v>
      </c>
      <c r="BF10" t="s">
        <v>196</v>
      </c>
      <c r="BH10" t="s">
        <v>197</v>
      </c>
      <c r="BI10" t="s">
        <v>198</v>
      </c>
      <c r="CU10">
        <v>439186.11609999998</v>
      </c>
      <c r="CV10">
        <v>4943611.8704000004</v>
      </c>
      <c r="CW10">
        <v>44.643299740000003</v>
      </c>
      <c r="CX10">
        <v>-93.766864319999996</v>
      </c>
      <c r="CY10" s="3">
        <v>42931.432638888888</v>
      </c>
      <c r="CZ10" t="s">
        <v>139</v>
      </c>
      <c r="DA10" t="s">
        <v>140</v>
      </c>
      <c r="DB10" t="s">
        <v>199</v>
      </c>
      <c r="DC10" t="s">
        <v>142</v>
      </c>
      <c r="DD10" t="s">
        <v>200</v>
      </c>
    </row>
    <row r="11" spans="1:108" ht="15" customHeight="1" x14ac:dyDescent="0.25">
      <c r="A11">
        <v>621501</v>
      </c>
      <c r="B11" t="s">
        <v>108</v>
      </c>
      <c r="C11">
        <v>25</v>
      </c>
      <c r="D11">
        <v>2.2370000000000001</v>
      </c>
      <c r="E11" t="s">
        <v>109</v>
      </c>
      <c r="G11" t="s">
        <v>110</v>
      </c>
      <c r="H11" t="s">
        <v>111</v>
      </c>
      <c r="I11" t="s">
        <v>112</v>
      </c>
      <c r="K11">
        <v>18508611</v>
      </c>
      <c r="L11">
        <v>181970200</v>
      </c>
      <c r="M11">
        <v>7</v>
      </c>
      <c r="N11" s="2">
        <v>44749</v>
      </c>
      <c r="O11">
        <v>16</v>
      </c>
      <c r="P11">
        <v>2018</v>
      </c>
      <c r="Q11" t="s">
        <v>182</v>
      </c>
      <c r="R11">
        <v>16</v>
      </c>
      <c r="S11" t="s">
        <v>145</v>
      </c>
      <c r="T11" t="s">
        <v>201</v>
      </c>
      <c r="U11">
        <v>0</v>
      </c>
      <c r="V11">
        <v>2</v>
      </c>
      <c r="W11" t="s">
        <v>147</v>
      </c>
      <c r="X11" t="s">
        <v>117</v>
      </c>
      <c r="Y11" t="s">
        <v>118</v>
      </c>
      <c r="Z11" t="s">
        <v>119</v>
      </c>
      <c r="AA11" t="s">
        <v>171</v>
      </c>
      <c r="AC11" t="s">
        <v>172</v>
      </c>
      <c r="AD11" t="s">
        <v>122</v>
      </c>
      <c r="AE11" t="s">
        <v>191</v>
      </c>
      <c r="AG11" t="s">
        <v>124</v>
      </c>
      <c r="AH11" t="s">
        <v>147</v>
      </c>
      <c r="AI11" t="s">
        <v>126</v>
      </c>
      <c r="AJ11" t="s">
        <v>164</v>
      </c>
      <c r="AK11" t="s">
        <v>150</v>
      </c>
      <c r="AL11" t="s">
        <v>129</v>
      </c>
      <c r="AM11">
        <v>32</v>
      </c>
      <c r="AN11" t="s">
        <v>151</v>
      </c>
      <c r="AO11" t="s">
        <v>131</v>
      </c>
      <c r="AP11" t="s">
        <v>202</v>
      </c>
      <c r="AQ11" t="s">
        <v>153</v>
      </c>
      <c r="AT11" t="s">
        <v>133</v>
      </c>
      <c r="AU11" t="s">
        <v>154</v>
      </c>
      <c r="AV11">
        <v>55</v>
      </c>
      <c r="AW11" t="s">
        <v>135</v>
      </c>
      <c r="AX11" t="s">
        <v>155</v>
      </c>
      <c r="AY11" t="s">
        <v>126</v>
      </c>
      <c r="AZ11" t="s">
        <v>127</v>
      </c>
      <c r="BA11" t="s">
        <v>128</v>
      </c>
      <c r="BB11" t="s">
        <v>129</v>
      </c>
      <c r="BC11">
        <v>53</v>
      </c>
      <c r="BD11" t="s">
        <v>151</v>
      </c>
      <c r="BE11" t="s">
        <v>131</v>
      </c>
      <c r="BF11" t="s">
        <v>138</v>
      </c>
      <c r="BJ11" t="s">
        <v>133</v>
      </c>
      <c r="BK11" t="s">
        <v>154</v>
      </c>
      <c r="BL11">
        <v>55</v>
      </c>
      <c r="BM11" t="s">
        <v>165</v>
      </c>
      <c r="BN11" t="s">
        <v>136</v>
      </c>
      <c r="CU11">
        <v>439149.56099999999</v>
      </c>
      <c r="CV11">
        <v>4943707.8512000004</v>
      </c>
      <c r="CW11">
        <v>44.644160630000002</v>
      </c>
      <c r="CX11">
        <v>-93.767336619999995</v>
      </c>
      <c r="CY11" s="3">
        <v>43297.706944444442</v>
      </c>
      <c r="CZ11" t="s">
        <v>139</v>
      </c>
      <c r="DA11" t="s">
        <v>140</v>
      </c>
      <c r="DB11" t="s">
        <v>141</v>
      </c>
      <c r="DC11" t="s">
        <v>142</v>
      </c>
      <c r="DD11" s="4" t="s">
        <v>203</v>
      </c>
    </row>
    <row r="12" spans="1:108" ht="15" customHeight="1" x14ac:dyDescent="0.25">
      <c r="A12">
        <v>660832</v>
      </c>
      <c r="B12" t="s">
        <v>204</v>
      </c>
      <c r="C12">
        <v>40</v>
      </c>
      <c r="D12">
        <v>1E-3</v>
      </c>
      <c r="E12" t="s">
        <v>109</v>
      </c>
      <c r="G12" t="s">
        <v>110</v>
      </c>
      <c r="H12" t="s">
        <v>111</v>
      </c>
      <c r="I12" t="s">
        <v>112</v>
      </c>
      <c r="K12">
        <v>18034552</v>
      </c>
      <c r="L12">
        <v>183080234</v>
      </c>
      <c r="M12">
        <v>11</v>
      </c>
      <c r="N12" s="2">
        <v>44876</v>
      </c>
      <c r="O12">
        <v>4</v>
      </c>
      <c r="P12">
        <v>2018</v>
      </c>
      <c r="Q12" t="s">
        <v>205</v>
      </c>
      <c r="R12">
        <v>12</v>
      </c>
      <c r="S12" t="s">
        <v>188</v>
      </c>
      <c r="T12" t="s">
        <v>146</v>
      </c>
      <c r="U12">
        <v>0</v>
      </c>
      <c r="V12">
        <v>1</v>
      </c>
      <c r="X12" t="s">
        <v>206</v>
      </c>
      <c r="Y12" t="s">
        <v>118</v>
      </c>
      <c r="Z12" t="s">
        <v>119</v>
      </c>
      <c r="AA12" t="s">
        <v>148</v>
      </c>
      <c r="AC12" t="s">
        <v>121</v>
      </c>
      <c r="AD12" t="s">
        <v>122</v>
      </c>
      <c r="AE12" t="s">
        <v>207</v>
      </c>
      <c r="AF12" t="s">
        <v>123</v>
      </c>
      <c r="AG12" t="s">
        <v>208</v>
      </c>
      <c r="AH12" t="s">
        <v>209</v>
      </c>
      <c r="AI12" t="s">
        <v>126</v>
      </c>
      <c r="AJ12" t="s">
        <v>164</v>
      </c>
      <c r="AK12" t="s">
        <v>193</v>
      </c>
      <c r="AL12" t="s">
        <v>180</v>
      </c>
      <c r="AM12">
        <v>28</v>
      </c>
      <c r="AN12" t="s">
        <v>151</v>
      </c>
      <c r="AO12" t="s">
        <v>131</v>
      </c>
      <c r="AP12" t="s">
        <v>183</v>
      </c>
      <c r="AT12" t="s">
        <v>133</v>
      </c>
      <c r="AU12" t="s">
        <v>134</v>
      </c>
      <c r="AV12">
        <v>55</v>
      </c>
      <c r="AW12" t="s">
        <v>156</v>
      </c>
      <c r="AX12" t="s">
        <v>157</v>
      </c>
      <c r="CU12">
        <v>439192.77649999998</v>
      </c>
      <c r="CV12">
        <v>4943594.3065999998</v>
      </c>
      <c r="CW12">
        <v>44.6431422</v>
      </c>
      <c r="CX12">
        <v>-93.766778259999995</v>
      </c>
      <c r="CY12" s="3">
        <v>43408.519444444442</v>
      </c>
      <c r="CZ12" t="s">
        <v>139</v>
      </c>
      <c r="DA12" t="s">
        <v>140</v>
      </c>
      <c r="DB12" t="s">
        <v>210</v>
      </c>
      <c r="DC12" t="s">
        <v>211</v>
      </c>
      <c r="DD12" s="4" t="s">
        <v>212</v>
      </c>
    </row>
    <row r="13" spans="1:108" ht="15" customHeight="1" x14ac:dyDescent="0.25">
      <c r="A13">
        <v>807508</v>
      </c>
      <c r="B13" t="s">
        <v>204</v>
      </c>
      <c r="C13">
        <v>40</v>
      </c>
      <c r="D13">
        <v>3.0000000000000001E-3</v>
      </c>
      <c r="E13" t="s">
        <v>109</v>
      </c>
      <c r="G13" t="s">
        <v>110</v>
      </c>
      <c r="H13" t="s">
        <v>111</v>
      </c>
      <c r="I13" t="s">
        <v>112</v>
      </c>
      <c r="K13">
        <v>20503577</v>
      </c>
      <c r="L13">
        <v>201090064</v>
      </c>
      <c r="M13">
        <v>4</v>
      </c>
      <c r="N13" s="2">
        <v>44655</v>
      </c>
      <c r="O13">
        <v>18</v>
      </c>
      <c r="P13">
        <v>2020</v>
      </c>
      <c r="Q13" t="s">
        <v>144</v>
      </c>
      <c r="R13">
        <v>3</v>
      </c>
      <c r="S13" t="s">
        <v>188</v>
      </c>
      <c r="T13" t="s">
        <v>146</v>
      </c>
      <c r="U13">
        <v>0</v>
      </c>
      <c r="V13">
        <v>2</v>
      </c>
      <c r="W13" t="s">
        <v>147</v>
      </c>
      <c r="X13" t="s">
        <v>117</v>
      </c>
      <c r="Y13" t="s">
        <v>118</v>
      </c>
      <c r="Z13" t="s">
        <v>213</v>
      </c>
      <c r="AA13" t="s">
        <v>171</v>
      </c>
      <c r="AC13" t="s">
        <v>172</v>
      </c>
      <c r="AD13" t="s">
        <v>122</v>
      </c>
      <c r="AE13" t="s">
        <v>207</v>
      </c>
      <c r="AG13" t="s">
        <v>208</v>
      </c>
      <c r="AH13" t="s">
        <v>147</v>
      </c>
      <c r="AI13" t="s">
        <v>126</v>
      </c>
      <c r="AJ13" t="s">
        <v>164</v>
      </c>
      <c r="AK13" t="s">
        <v>150</v>
      </c>
      <c r="AL13" t="s">
        <v>129</v>
      </c>
      <c r="AM13">
        <v>50</v>
      </c>
      <c r="AN13" t="s">
        <v>130</v>
      </c>
      <c r="AO13" t="s">
        <v>174</v>
      </c>
      <c r="AP13" t="s">
        <v>184</v>
      </c>
      <c r="AT13" t="s">
        <v>133</v>
      </c>
      <c r="AU13" t="s">
        <v>154</v>
      </c>
      <c r="AV13">
        <v>60</v>
      </c>
      <c r="AW13" t="s">
        <v>135</v>
      </c>
      <c r="AX13" t="s">
        <v>155</v>
      </c>
      <c r="AY13" t="s">
        <v>126</v>
      </c>
      <c r="AZ13" t="s">
        <v>214</v>
      </c>
      <c r="BA13" t="s">
        <v>150</v>
      </c>
      <c r="BB13" t="s">
        <v>129</v>
      </c>
      <c r="BC13">
        <v>40</v>
      </c>
      <c r="BD13" t="s">
        <v>130</v>
      </c>
      <c r="BE13" t="s">
        <v>131</v>
      </c>
      <c r="BF13" t="s">
        <v>138</v>
      </c>
      <c r="BJ13" t="s">
        <v>133</v>
      </c>
      <c r="BK13" t="s">
        <v>134</v>
      </c>
      <c r="BL13">
        <v>60</v>
      </c>
      <c r="BM13" t="s">
        <v>135</v>
      </c>
      <c r="BN13" t="s">
        <v>155</v>
      </c>
      <c r="CU13">
        <v>439196.59730000002</v>
      </c>
      <c r="CV13">
        <v>4943595.4479999999</v>
      </c>
      <c r="CW13">
        <v>44.643152800000003</v>
      </c>
      <c r="CX13">
        <v>-93.766730219999999</v>
      </c>
      <c r="CY13" s="3">
        <v>43939.147222222222</v>
      </c>
      <c r="CZ13" t="s">
        <v>139</v>
      </c>
      <c r="DA13" t="s">
        <v>140</v>
      </c>
      <c r="DB13" t="s">
        <v>141</v>
      </c>
      <c r="DC13" t="s">
        <v>142</v>
      </c>
      <c r="DD13" s="4" t="s">
        <v>215</v>
      </c>
    </row>
    <row r="14" spans="1:108" ht="15" customHeight="1" x14ac:dyDescent="0.25">
      <c r="A14">
        <v>812439</v>
      </c>
      <c r="B14" t="s">
        <v>204</v>
      </c>
      <c r="C14">
        <v>40</v>
      </c>
      <c r="D14">
        <v>0.03</v>
      </c>
      <c r="E14" t="s">
        <v>109</v>
      </c>
      <c r="G14" t="s">
        <v>110</v>
      </c>
      <c r="H14" t="s">
        <v>111</v>
      </c>
      <c r="I14" t="s">
        <v>112</v>
      </c>
      <c r="K14">
        <v>20014602</v>
      </c>
      <c r="L14">
        <v>201540008</v>
      </c>
      <c r="M14">
        <v>6</v>
      </c>
      <c r="N14" s="2">
        <v>44718</v>
      </c>
      <c r="O14">
        <v>2</v>
      </c>
      <c r="P14">
        <v>2020</v>
      </c>
      <c r="Q14" t="s">
        <v>113</v>
      </c>
      <c r="R14">
        <v>6</v>
      </c>
      <c r="T14" t="s">
        <v>170</v>
      </c>
      <c r="U14">
        <v>0</v>
      </c>
      <c r="V14">
        <v>1</v>
      </c>
      <c r="X14" t="s">
        <v>216</v>
      </c>
      <c r="Y14" t="s">
        <v>161</v>
      </c>
      <c r="Z14" t="s">
        <v>119</v>
      </c>
      <c r="AA14" t="s">
        <v>171</v>
      </c>
      <c r="AC14" t="s">
        <v>172</v>
      </c>
      <c r="AD14" t="s">
        <v>122</v>
      </c>
      <c r="AE14" t="s">
        <v>207</v>
      </c>
      <c r="AG14" t="s">
        <v>208</v>
      </c>
      <c r="AH14" t="s">
        <v>209</v>
      </c>
      <c r="AI14" t="s">
        <v>126</v>
      </c>
      <c r="AJ14" t="s">
        <v>164</v>
      </c>
      <c r="AK14" t="s">
        <v>173</v>
      </c>
      <c r="AL14" t="s">
        <v>129</v>
      </c>
      <c r="AM14">
        <v>36</v>
      </c>
      <c r="AN14" t="s">
        <v>130</v>
      </c>
      <c r="AO14" t="s">
        <v>131</v>
      </c>
      <c r="AP14" t="s">
        <v>184</v>
      </c>
      <c r="AQ14" t="s">
        <v>132</v>
      </c>
      <c r="AT14" t="s">
        <v>133</v>
      </c>
      <c r="AU14" t="s">
        <v>154</v>
      </c>
      <c r="AV14">
        <v>55</v>
      </c>
      <c r="AW14" t="s">
        <v>135</v>
      </c>
      <c r="AX14" t="s">
        <v>155</v>
      </c>
      <c r="CU14">
        <v>439237.3469</v>
      </c>
      <c r="CV14">
        <v>4943607.6204000004</v>
      </c>
      <c r="CW14">
        <v>44.643265820000003</v>
      </c>
      <c r="CX14">
        <v>-93.766217859999998</v>
      </c>
      <c r="CY14" s="3">
        <v>43984.270138888889</v>
      </c>
      <c r="CZ14" t="s">
        <v>139</v>
      </c>
      <c r="DA14" t="s">
        <v>140</v>
      </c>
      <c r="DB14" t="s">
        <v>210</v>
      </c>
      <c r="DC14" t="s">
        <v>211</v>
      </c>
      <c r="DD14" t="s">
        <v>217</v>
      </c>
    </row>
    <row r="15" spans="1:108" ht="15" customHeight="1" x14ac:dyDescent="0.25">
      <c r="A15">
        <v>355322</v>
      </c>
      <c r="B15" t="s">
        <v>204</v>
      </c>
      <c r="C15">
        <v>40</v>
      </c>
      <c r="D15">
        <v>4.7E-2</v>
      </c>
      <c r="E15" t="s">
        <v>109</v>
      </c>
      <c r="G15" t="s">
        <v>110</v>
      </c>
      <c r="H15" t="s">
        <v>111</v>
      </c>
      <c r="I15" t="s">
        <v>112</v>
      </c>
      <c r="K15">
        <v>16018914</v>
      </c>
      <c r="L15">
        <v>161610062</v>
      </c>
      <c r="M15">
        <v>6</v>
      </c>
      <c r="N15" s="2">
        <v>44718</v>
      </c>
      <c r="O15">
        <v>9</v>
      </c>
      <c r="P15">
        <v>2016</v>
      </c>
      <c r="Q15" t="s">
        <v>218</v>
      </c>
      <c r="R15">
        <v>8</v>
      </c>
      <c r="T15" t="s">
        <v>115</v>
      </c>
      <c r="U15">
        <v>0</v>
      </c>
      <c r="V15">
        <v>1</v>
      </c>
      <c r="X15" t="s">
        <v>219</v>
      </c>
      <c r="Y15" t="s">
        <v>161</v>
      </c>
      <c r="Z15" t="s">
        <v>119</v>
      </c>
      <c r="AA15" t="s">
        <v>171</v>
      </c>
      <c r="AC15" t="s">
        <v>172</v>
      </c>
      <c r="AD15" t="s">
        <v>122</v>
      </c>
      <c r="AE15" t="s">
        <v>207</v>
      </c>
      <c r="AG15" t="s">
        <v>208</v>
      </c>
      <c r="AH15" t="s">
        <v>209</v>
      </c>
      <c r="AI15" t="s">
        <v>126</v>
      </c>
      <c r="AJ15" t="s">
        <v>149</v>
      </c>
      <c r="AK15" t="s">
        <v>128</v>
      </c>
      <c r="AL15" t="s">
        <v>129</v>
      </c>
      <c r="AM15">
        <v>39</v>
      </c>
      <c r="AN15" t="s">
        <v>151</v>
      </c>
      <c r="AO15" t="s">
        <v>131</v>
      </c>
      <c r="AP15" t="s">
        <v>220</v>
      </c>
      <c r="AQ15" t="s">
        <v>221</v>
      </c>
      <c r="AT15" t="s">
        <v>133</v>
      </c>
      <c r="AU15" t="s">
        <v>134</v>
      </c>
      <c r="AV15">
        <v>55</v>
      </c>
      <c r="AW15" t="s">
        <v>135</v>
      </c>
      <c r="AX15" t="s">
        <v>155</v>
      </c>
      <c r="CU15">
        <v>439264.85159999999</v>
      </c>
      <c r="CV15">
        <v>4943614.5066999998</v>
      </c>
      <c r="CW15">
        <v>44.643330130000002</v>
      </c>
      <c r="CX15">
        <v>-93.765871869999998</v>
      </c>
      <c r="CY15" s="3">
        <v>42530.364583333336</v>
      </c>
      <c r="CZ15" t="s">
        <v>139</v>
      </c>
      <c r="DA15" t="s">
        <v>140</v>
      </c>
      <c r="DB15" t="s">
        <v>210</v>
      </c>
      <c r="DC15" t="s">
        <v>211</v>
      </c>
      <c r="DD15" t="s">
        <v>222</v>
      </c>
    </row>
    <row r="16" spans="1:108" ht="15" customHeight="1" x14ac:dyDescent="0.25">
      <c r="A16">
        <v>513349</v>
      </c>
      <c r="B16" t="s">
        <v>204</v>
      </c>
      <c r="C16">
        <v>40</v>
      </c>
      <c r="D16">
        <v>4.8000000000000001E-2</v>
      </c>
      <c r="E16" t="s">
        <v>109</v>
      </c>
      <c r="G16" t="s">
        <v>110</v>
      </c>
      <c r="H16" t="s">
        <v>111</v>
      </c>
      <c r="I16" t="s">
        <v>112</v>
      </c>
      <c r="K16">
        <v>17035583</v>
      </c>
      <c r="L16">
        <v>173050106</v>
      </c>
      <c r="M16">
        <v>11</v>
      </c>
      <c r="N16" s="2">
        <v>44876</v>
      </c>
      <c r="O16">
        <v>1</v>
      </c>
      <c r="P16">
        <v>2017</v>
      </c>
      <c r="Q16" t="s">
        <v>178</v>
      </c>
      <c r="R16">
        <v>8</v>
      </c>
      <c r="S16" t="s">
        <v>145</v>
      </c>
      <c r="T16" t="s">
        <v>115</v>
      </c>
      <c r="U16">
        <v>0</v>
      </c>
      <c r="V16">
        <v>1</v>
      </c>
      <c r="X16" t="s">
        <v>219</v>
      </c>
      <c r="Y16" t="s">
        <v>161</v>
      </c>
      <c r="Z16" t="s">
        <v>119</v>
      </c>
      <c r="AA16" t="s">
        <v>148</v>
      </c>
      <c r="AC16" t="s">
        <v>172</v>
      </c>
      <c r="AD16" t="s">
        <v>122</v>
      </c>
      <c r="AE16" t="s">
        <v>207</v>
      </c>
      <c r="AG16" t="s">
        <v>208</v>
      </c>
      <c r="AH16" t="s">
        <v>209</v>
      </c>
      <c r="AI16" t="s">
        <v>126</v>
      </c>
      <c r="AJ16" t="s">
        <v>127</v>
      </c>
      <c r="AK16" t="s">
        <v>128</v>
      </c>
      <c r="AL16" t="s">
        <v>129</v>
      </c>
      <c r="AM16">
        <v>35</v>
      </c>
      <c r="AN16" t="s">
        <v>130</v>
      </c>
      <c r="AO16" t="s">
        <v>131</v>
      </c>
      <c r="AP16" t="s">
        <v>176</v>
      </c>
      <c r="AT16" t="s">
        <v>133</v>
      </c>
      <c r="AU16" t="s">
        <v>134</v>
      </c>
      <c r="AV16">
        <v>55</v>
      </c>
      <c r="AW16" t="s">
        <v>135</v>
      </c>
      <c r="AX16" t="s">
        <v>157</v>
      </c>
      <c r="CU16">
        <v>439266.08970000001</v>
      </c>
      <c r="CV16">
        <v>4943614.7922999999</v>
      </c>
      <c r="CW16">
        <v>44.643332809999997</v>
      </c>
      <c r="CX16">
        <v>-93.765856299999996</v>
      </c>
      <c r="CY16" s="3">
        <v>43040.34375</v>
      </c>
      <c r="CZ16" t="s">
        <v>139</v>
      </c>
      <c r="DA16" t="s">
        <v>140</v>
      </c>
      <c r="DB16" t="s">
        <v>210</v>
      </c>
      <c r="DC16" t="s">
        <v>211</v>
      </c>
      <c r="DD16" t="s">
        <v>223</v>
      </c>
    </row>
    <row r="17" spans="1:108" ht="15" customHeight="1" x14ac:dyDescent="0.25">
      <c r="A17">
        <v>421959</v>
      </c>
      <c r="B17" t="s">
        <v>224</v>
      </c>
      <c r="C17">
        <v>340</v>
      </c>
      <c r="D17">
        <v>7.5999999999999998E-2</v>
      </c>
      <c r="E17" t="s">
        <v>109</v>
      </c>
      <c r="G17" t="s">
        <v>110</v>
      </c>
      <c r="H17" t="s">
        <v>111</v>
      </c>
      <c r="I17" t="s">
        <v>112</v>
      </c>
      <c r="K17">
        <v>17004549</v>
      </c>
      <c r="L17">
        <v>170400110</v>
      </c>
      <c r="M17">
        <v>2</v>
      </c>
      <c r="N17" s="2">
        <v>44594</v>
      </c>
      <c r="O17">
        <v>9</v>
      </c>
      <c r="P17">
        <v>2017</v>
      </c>
      <c r="Q17" t="s">
        <v>218</v>
      </c>
      <c r="R17">
        <v>15</v>
      </c>
      <c r="T17" t="s">
        <v>170</v>
      </c>
      <c r="U17">
        <v>0</v>
      </c>
      <c r="V17">
        <v>2</v>
      </c>
      <c r="W17" t="s">
        <v>147</v>
      </c>
      <c r="X17" t="s">
        <v>117</v>
      </c>
      <c r="Y17" t="s">
        <v>118</v>
      </c>
      <c r="Z17" t="s">
        <v>119</v>
      </c>
      <c r="AA17" t="s">
        <v>171</v>
      </c>
      <c r="AC17" t="s">
        <v>172</v>
      </c>
      <c r="AD17" t="s">
        <v>122</v>
      </c>
      <c r="AE17" t="s">
        <v>225</v>
      </c>
      <c r="AG17" t="s">
        <v>226</v>
      </c>
      <c r="AH17" t="s">
        <v>147</v>
      </c>
      <c r="AI17" t="s">
        <v>126</v>
      </c>
      <c r="AJ17" t="s">
        <v>149</v>
      </c>
      <c r="AK17" t="s">
        <v>173</v>
      </c>
      <c r="AL17" t="s">
        <v>129</v>
      </c>
      <c r="AM17">
        <v>41</v>
      </c>
      <c r="AN17" t="s">
        <v>130</v>
      </c>
      <c r="AO17" t="s">
        <v>131</v>
      </c>
      <c r="AP17" t="s">
        <v>153</v>
      </c>
      <c r="AT17" t="s">
        <v>133</v>
      </c>
      <c r="AU17" t="s">
        <v>154</v>
      </c>
      <c r="AV17">
        <v>55</v>
      </c>
      <c r="AW17" t="s">
        <v>135</v>
      </c>
      <c r="AX17" t="s">
        <v>155</v>
      </c>
      <c r="AY17" t="s">
        <v>126</v>
      </c>
      <c r="AZ17" t="s">
        <v>149</v>
      </c>
      <c r="BA17" t="s">
        <v>173</v>
      </c>
      <c r="BB17" t="s">
        <v>129</v>
      </c>
      <c r="BC17">
        <v>58</v>
      </c>
      <c r="BD17" t="s">
        <v>130</v>
      </c>
      <c r="BE17" t="s">
        <v>131</v>
      </c>
      <c r="BF17" t="s">
        <v>138</v>
      </c>
      <c r="BJ17" t="s">
        <v>133</v>
      </c>
      <c r="BK17" t="s">
        <v>134</v>
      </c>
      <c r="BL17">
        <v>55</v>
      </c>
      <c r="BM17" t="s">
        <v>135</v>
      </c>
      <c r="BN17" t="s">
        <v>157</v>
      </c>
      <c r="CU17">
        <v>439186.39789999998</v>
      </c>
      <c r="CV17">
        <v>4943592.4429000001</v>
      </c>
      <c r="CW17">
        <v>44.643124880000002</v>
      </c>
      <c r="CX17">
        <v>-93.766858459999995</v>
      </c>
      <c r="CY17" s="3">
        <v>42775.649305555555</v>
      </c>
      <c r="CZ17" t="s">
        <v>139</v>
      </c>
      <c r="DA17" t="s">
        <v>140</v>
      </c>
      <c r="DB17" t="s">
        <v>210</v>
      </c>
      <c r="DC17" t="s">
        <v>211</v>
      </c>
      <c r="DD17" t="s">
        <v>227</v>
      </c>
    </row>
    <row r="18" spans="1:108" ht="16.5" customHeight="1" x14ac:dyDescent="0.25">
      <c r="A18">
        <v>602759</v>
      </c>
      <c r="B18" t="s">
        <v>224</v>
      </c>
      <c r="C18">
        <v>340</v>
      </c>
      <c r="D18">
        <v>7.9000000000000001E-2</v>
      </c>
      <c r="E18" t="s">
        <v>109</v>
      </c>
      <c r="G18" t="s">
        <v>110</v>
      </c>
      <c r="H18" t="s">
        <v>111</v>
      </c>
      <c r="I18" t="s">
        <v>112</v>
      </c>
      <c r="K18">
        <v>18507150</v>
      </c>
      <c r="L18">
        <v>181580174</v>
      </c>
      <c r="M18">
        <v>6</v>
      </c>
      <c r="N18" s="2">
        <v>44718</v>
      </c>
      <c r="O18">
        <v>7</v>
      </c>
      <c r="P18">
        <v>2018</v>
      </c>
      <c r="Q18" t="s">
        <v>218</v>
      </c>
      <c r="R18">
        <v>18</v>
      </c>
      <c r="S18" t="s">
        <v>114</v>
      </c>
      <c r="T18" t="s">
        <v>170</v>
      </c>
      <c r="U18">
        <v>0</v>
      </c>
      <c r="V18">
        <v>3</v>
      </c>
      <c r="W18" t="s">
        <v>147</v>
      </c>
      <c r="X18" t="s">
        <v>117</v>
      </c>
      <c r="Y18" t="s">
        <v>118</v>
      </c>
      <c r="Z18" t="s">
        <v>119</v>
      </c>
      <c r="AA18" t="s">
        <v>148</v>
      </c>
      <c r="AC18" t="s">
        <v>172</v>
      </c>
      <c r="AD18" t="s">
        <v>122</v>
      </c>
      <c r="AE18" t="s">
        <v>228</v>
      </c>
      <c r="AG18" t="s">
        <v>226</v>
      </c>
      <c r="AH18" t="s">
        <v>147</v>
      </c>
      <c r="AI18" t="s">
        <v>126</v>
      </c>
      <c r="AJ18" t="s">
        <v>164</v>
      </c>
      <c r="AK18" t="s">
        <v>150</v>
      </c>
      <c r="AL18" t="s">
        <v>129</v>
      </c>
      <c r="AM18">
        <v>20</v>
      </c>
      <c r="AN18" t="s">
        <v>151</v>
      </c>
      <c r="AO18" t="s">
        <v>131</v>
      </c>
      <c r="AP18" t="s">
        <v>184</v>
      </c>
      <c r="AQ18" t="s">
        <v>153</v>
      </c>
      <c r="AT18" t="s">
        <v>133</v>
      </c>
      <c r="AU18" t="s">
        <v>154</v>
      </c>
      <c r="AV18">
        <v>55</v>
      </c>
      <c r="AW18" t="s">
        <v>135</v>
      </c>
      <c r="AX18" t="s">
        <v>155</v>
      </c>
      <c r="AY18" t="s">
        <v>126</v>
      </c>
      <c r="AZ18" t="s">
        <v>127</v>
      </c>
      <c r="BA18" t="s">
        <v>128</v>
      </c>
      <c r="BB18" t="s">
        <v>129</v>
      </c>
      <c r="BC18">
        <v>44</v>
      </c>
      <c r="BD18" t="s">
        <v>130</v>
      </c>
      <c r="BE18" t="s">
        <v>131</v>
      </c>
      <c r="BF18" t="s">
        <v>138</v>
      </c>
      <c r="BJ18" t="s">
        <v>133</v>
      </c>
      <c r="BK18" t="s">
        <v>134</v>
      </c>
      <c r="BL18">
        <v>55</v>
      </c>
      <c r="BM18" t="s">
        <v>135</v>
      </c>
      <c r="BN18" t="s">
        <v>155</v>
      </c>
      <c r="BO18" t="s">
        <v>126</v>
      </c>
      <c r="BP18" t="s">
        <v>229</v>
      </c>
      <c r="BQ18" t="s">
        <v>128</v>
      </c>
      <c r="BR18" t="s">
        <v>129</v>
      </c>
      <c r="BS18">
        <v>44</v>
      </c>
      <c r="BT18" t="s">
        <v>130</v>
      </c>
      <c r="BU18" t="s">
        <v>131</v>
      </c>
      <c r="BV18" t="s">
        <v>138</v>
      </c>
      <c r="BZ18" t="s">
        <v>133</v>
      </c>
      <c r="CA18" t="s">
        <v>134</v>
      </c>
      <c r="CB18">
        <v>55</v>
      </c>
      <c r="CC18" t="s">
        <v>135</v>
      </c>
      <c r="CD18" t="s">
        <v>155</v>
      </c>
      <c r="CU18">
        <v>439189.62050000002</v>
      </c>
      <c r="CV18">
        <v>4943593.3805</v>
      </c>
      <c r="CW18">
        <v>44.643133599999999</v>
      </c>
      <c r="CX18">
        <v>-93.766817939999996</v>
      </c>
      <c r="CY18" s="3">
        <v>43258.770833333336</v>
      </c>
      <c r="CZ18" t="s">
        <v>139</v>
      </c>
      <c r="DA18" t="s">
        <v>140</v>
      </c>
      <c r="DB18" t="s">
        <v>141</v>
      </c>
      <c r="DC18" t="s">
        <v>142</v>
      </c>
      <c r="DD18" s="4" t="s">
        <v>230</v>
      </c>
    </row>
    <row r="19" spans="1:108" ht="16.5" customHeight="1" x14ac:dyDescent="0.25">
      <c r="A19">
        <v>823243</v>
      </c>
      <c r="B19" t="s">
        <v>204</v>
      </c>
      <c r="C19">
        <v>40</v>
      </c>
      <c r="D19">
        <v>1.88</v>
      </c>
      <c r="E19" t="s">
        <v>109</v>
      </c>
      <c r="G19" t="s">
        <v>110</v>
      </c>
      <c r="H19" t="s">
        <v>111</v>
      </c>
      <c r="I19" t="s">
        <v>112</v>
      </c>
      <c r="K19">
        <v>20022374</v>
      </c>
      <c r="L19">
        <v>202150120</v>
      </c>
      <c r="M19">
        <v>8</v>
      </c>
      <c r="N19" s="2">
        <v>44781</v>
      </c>
      <c r="O19">
        <v>2</v>
      </c>
      <c r="P19">
        <v>2020</v>
      </c>
      <c r="Q19" t="s">
        <v>205</v>
      </c>
      <c r="R19">
        <v>15</v>
      </c>
      <c r="T19" t="s">
        <v>231</v>
      </c>
      <c r="U19">
        <v>1</v>
      </c>
      <c r="V19">
        <v>1</v>
      </c>
      <c r="X19" t="s">
        <v>232</v>
      </c>
      <c r="Y19" t="s">
        <v>190</v>
      </c>
      <c r="Z19" t="s">
        <v>119</v>
      </c>
      <c r="AA19" t="s">
        <v>171</v>
      </c>
      <c r="AC19" t="s">
        <v>172</v>
      </c>
      <c r="AD19" t="s">
        <v>122</v>
      </c>
      <c r="AE19" t="s">
        <v>207</v>
      </c>
      <c r="AG19" t="s">
        <v>208</v>
      </c>
      <c r="AH19" t="s">
        <v>209</v>
      </c>
      <c r="AI19" t="s">
        <v>126</v>
      </c>
      <c r="AJ19" t="s">
        <v>233</v>
      </c>
      <c r="AK19" t="s">
        <v>193</v>
      </c>
      <c r="AL19" t="s">
        <v>129</v>
      </c>
      <c r="AM19">
        <v>48</v>
      </c>
      <c r="AN19" t="s">
        <v>151</v>
      </c>
      <c r="AO19" t="s">
        <v>234</v>
      </c>
      <c r="AP19" t="s">
        <v>221</v>
      </c>
      <c r="AT19" t="s">
        <v>133</v>
      </c>
      <c r="AU19" t="s">
        <v>134</v>
      </c>
      <c r="AV19">
        <v>55</v>
      </c>
      <c r="AW19" t="s">
        <v>165</v>
      </c>
      <c r="AX19" t="s">
        <v>155</v>
      </c>
      <c r="CU19">
        <v>440801.05379999999</v>
      </c>
      <c r="CV19">
        <v>4945594.0281999996</v>
      </c>
      <c r="CW19">
        <v>44.661277470000002</v>
      </c>
      <c r="CX19">
        <v>-93.746730810000003</v>
      </c>
      <c r="CY19" s="3">
        <v>44045.642361111109</v>
      </c>
      <c r="CZ19" t="s">
        <v>139</v>
      </c>
      <c r="DA19" t="s">
        <v>140</v>
      </c>
      <c r="DB19" t="s">
        <v>210</v>
      </c>
      <c r="DC19" t="s">
        <v>211</v>
      </c>
      <c r="DD19" t="s">
        <v>235</v>
      </c>
    </row>
    <row r="20" spans="1:108" ht="16.5" customHeight="1" x14ac:dyDescent="0.25">
      <c r="A20">
        <v>703960</v>
      </c>
      <c r="B20" t="s">
        <v>204</v>
      </c>
      <c r="C20">
        <v>40</v>
      </c>
      <c r="D20">
        <v>1.9139999999999999</v>
      </c>
      <c r="E20" t="s">
        <v>109</v>
      </c>
      <c r="G20" t="s">
        <v>110</v>
      </c>
      <c r="H20" t="s">
        <v>111</v>
      </c>
      <c r="I20" t="s">
        <v>112</v>
      </c>
      <c r="K20">
        <v>19010433</v>
      </c>
      <c r="L20">
        <v>191040058</v>
      </c>
      <c r="M20">
        <v>4</v>
      </c>
      <c r="N20" s="2">
        <v>44655</v>
      </c>
      <c r="O20">
        <v>14</v>
      </c>
      <c r="P20">
        <v>2019</v>
      </c>
      <c r="Q20" t="s">
        <v>205</v>
      </c>
      <c r="R20">
        <v>18</v>
      </c>
      <c r="T20" t="s">
        <v>170</v>
      </c>
      <c r="U20">
        <v>0</v>
      </c>
      <c r="V20">
        <v>2</v>
      </c>
      <c r="W20" t="s">
        <v>116</v>
      </c>
      <c r="X20" t="s">
        <v>117</v>
      </c>
      <c r="Y20" t="s">
        <v>236</v>
      </c>
      <c r="Z20" t="s">
        <v>119</v>
      </c>
      <c r="AA20" t="s">
        <v>171</v>
      </c>
      <c r="AC20" t="s">
        <v>172</v>
      </c>
      <c r="AD20" t="s">
        <v>122</v>
      </c>
      <c r="AE20" t="s">
        <v>207</v>
      </c>
      <c r="AF20">
        <v>113</v>
      </c>
      <c r="AG20" t="s">
        <v>208</v>
      </c>
      <c r="AH20" t="s">
        <v>125</v>
      </c>
      <c r="AI20" t="s">
        <v>126</v>
      </c>
      <c r="AJ20" t="s">
        <v>164</v>
      </c>
      <c r="AK20" t="s">
        <v>193</v>
      </c>
      <c r="AL20" t="s">
        <v>129</v>
      </c>
      <c r="AM20">
        <v>27</v>
      </c>
      <c r="AN20" t="s">
        <v>130</v>
      </c>
      <c r="AO20" t="s">
        <v>131</v>
      </c>
      <c r="AP20" t="s">
        <v>176</v>
      </c>
      <c r="AT20" t="s">
        <v>133</v>
      </c>
      <c r="AU20" t="s">
        <v>134</v>
      </c>
      <c r="AV20">
        <v>55</v>
      </c>
      <c r="AW20" t="s">
        <v>165</v>
      </c>
      <c r="AX20" t="s">
        <v>155</v>
      </c>
      <c r="AY20" t="s">
        <v>126</v>
      </c>
      <c r="AZ20" t="s">
        <v>237</v>
      </c>
      <c r="BA20" t="s">
        <v>193</v>
      </c>
      <c r="BB20" t="s">
        <v>238</v>
      </c>
      <c r="BC20">
        <v>54</v>
      </c>
      <c r="BD20" t="s">
        <v>151</v>
      </c>
      <c r="BE20" t="s">
        <v>131</v>
      </c>
      <c r="BF20" t="s">
        <v>138</v>
      </c>
      <c r="BJ20" t="s">
        <v>133</v>
      </c>
      <c r="BK20" t="s">
        <v>134</v>
      </c>
      <c r="BL20">
        <v>55</v>
      </c>
      <c r="BM20" t="s">
        <v>165</v>
      </c>
      <c r="BN20" t="s">
        <v>155</v>
      </c>
      <c r="CU20">
        <v>440808.15039999998</v>
      </c>
      <c r="CV20">
        <v>4945648.3482999997</v>
      </c>
      <c r="CW20">
        <v>44.66176703</v>
      </c>
      <c r="CX20">
        <v>-93.746647580000001</v>
      </c>
      <c r="CY20" s="3">
        <v>43569.770833333336</v>
      </c>
      <c r="CZ20" t="s">
        <v>139</v>
      </c>
      <c r="DA20" t="s">
        <v>140</v>
      </c>
      <c r="DB20" t="s">
        <v>210</v>
      </c>
      <c r="DC20" t="s">
        <v>211</v>
      </c>
      <c r="DD20" s="4" t="s">
        <v>239</v>
      </c>
    </row>
    <row r="21" spans="1:108" ht="16.5" customHeight="1" x14ac:dyDescent="0.25">
      <c r="A21">
        <v>755594</v>
      </c>
      <c r="B21" t="s">
        <v>204</v>
      </c>
      <c r="C21">
        <v>40</v>
      </c>
      <c r="D21">
        <v>1.925</v>
      </c>
      <c r="E21" t="s">
        <v>109</v>
      </c>
      <c r="G21" t="s">
        <v>110</v>
      </c>
      <c r="H21" t="s">
        <v>111</v>
      </c>
      <c r="I21" t="s">
        <v>112</v>
      </c>
      <c r="K21">
        <v>19031410</v>
      </c>
      <c r="L21">
        <v>192910178</v>
      </c>
      <c r="M21">
        <v>10</v>
      </c>
      <c r="N21" s="2">
        <v>44844</v>
      </c>
      <c r="O21">
        <v>18</v>
      </c>
      <c r="P21">
        <v>2019</v>
      </c>
      <c r="Q21" t="s">
        <v>168</v>
      </c>
      <c r="R21">
        <v>23</v>
      </c>
      <c r="T21" t="s">
        <v>170</v>
      </c>
      <c r="U21">
        <v>0</v>
      </c>
      <c r="V21">
        <v>1</v>
      </c>
      <c r="X21" t="s">
        <v>240</v>
      </c>
      <c r="Y21" t="s">
        <v>190</v>
      </c>
      <c r="Z21" t="s">
        <v>213</v>
      </c>
      <c r="AA21" t="s">
        <v>148</v>
      </c>
      <c r="AC21" t="s">
        <v>172</v>
      </c>
      <c r="AD21" t="s">
        <v>122</v>
      </c>
      <c r="AE21" t="s">
        <v>207</v>
      </c>
      <c r="AG21" t="s">
        <v>208</v>
      </c>
      <c r="AH21" t="s">
        <v>209</v>
      </c>
      <c r="AI21" t="s">
        <v>126</v>
      </c>
      <c r="AJ21" t="s">
        <v>164</v>
      </c>
      <c r="AK21" t="s">
        <v>193</v>
      </c>
      <c r="AL21" t="s">
        <v>129</v>
      </c>
      <c r="AM21">
        <v>22</v>
      </c>
      <c r="AN21" t="s">
        <v>130</v>
      </c>
      <c r="AO21" t="s">
        <v>131</v>
      </c>
      <c r="AP21" t="s">
        <v>138</v>
      </c>
      <c r="AT21" t="s">
        <v>133</v>
      </c>
      <c r="AU21" t="s">
        <v>134</v>
      </c>
      <c r="AV21">
        <v>55</v>
      </c>
      <c r="AW21" t="s">
        <v>165</v>
      </c>
      <c r="AX21" t="s">
        <v>155</v>
      </c>
      <c r="CU21">
        <v>440817.02360000001</v>
      </c>
      <c r="CV21">
        <v>4945663.4804999996</v>
      </c>
      <c r="CW21">
        <v>44.661903979999998</v>
      </c>
      <c r="CX21">
        <v>-93.746537410000002</v>
      </c>
      <c r="CY21" s="3">
        <v>43756.958333333336</v>
      </c>
      <c r="CZ21" t="s">
        <v>139</v>
      </c>
      <c r="DA21" t="s">
        <v>140</v>
      </c>
      <c r="DB21" t="s">
        <v>210</v>
      </c>
      <c r="DC21" t="s">
        <v>211</v>
      </c>
      <c r="DD21" t="s">
        <v>241</v>
      </c>
    </row>
    <row r="22" spans="1:108" ht="15" customHeight="1" x14ac:dyDescent="0.25">
      <c r="A22">
        <v>677097</v>
      </c>
      <c r="B22" t="s">
        <v>204</v>
      </c>
      <c r="C22">
        <v>40</v>
      </c>
      <c r="D22">
        <v>2.3140000000000001</v>
      </c>
      <c r="E22" t="s">
        <v>109</v>
      </c>
      <c r="G22" t="s">
        <v>110</v>
      </c>
      <c r="H22" t="s">
        <v>111</v>
      </c>
      <c r="I22" t="s">
        <v>112</v>
      </c>
      <c r="K22">
        <v>19001781</v>
      </c>
      <c r="L22">
        <v>190180254</v>
      </c>
      <c r="M22">
        <v>1</v>
      </c>
      <c r="N22" s="2">
        <v>44562</v>
      </c>
      <c r="O22">
        <v>18</v>
      </c>
      <c r="P22">
        <v>2019</v>
      </c>
      <c r="Q22" t="s">
        <v>168</v>
      </c>
      <c r="R22">
        <v>16</v>
      </c>
      <c r="S22" t="s">
        <v>145</v>
      </c>
      <c r="T22" t="s">
        <v>115</v>
      </c>
      <c r="U22">
        <v>0</v>
      </c>
      <c r="V22">
        <v>2</v>
      </c>
      <c r="W22" t="s">
        <v>242</v>
      </c>
      <c r="X22" t="s">
        <v>117</v>
      </c>
      <c r="Y22" t="s">
        <v>161</v>
      </c>
      <c r="Z22" t="s">
        <v>243</v>
      </c>
      <c r="AA22" t="s">
        <v>162</v>
      </c>
      <c r="AC22" t="s">
        <v>244</v>
      </c>
      <c r="AD22" t="s">
        <v>122</v>
      </c>
      <c r="AE22" t="s">
        <v>207</v>
      </c>
      <c r="AG22" t="s">
        <v>208</v>
      </c>
      <c r="AH22" t="s">
        <v>245</v>
      </c>
      <c r="AI22" t="s">
        <v>126</v>
      </c>
      <c r="AJ22" t="s">
        <v>237</v>
      </c>
      <c r="AK22" t="s">
        <v>193</v>
      </c>
      <c r="AL22" t="s">
        <v>129</v>
      </c>
      <c r="AM22">
        <v>41</v>
      </c>
      <c r="AN22" t="s">
        <v>130</v>
      </c>
      <c r="AO22" t="s">
        <v>131</v>
      </c>
      <c r="AP22" t="s">
        <v>138</v>
      </c>
      <c r="AT22" t="s">
        <v>133</v>
      </c>
      <c r="AU22" t="s">
        <v>134</v>
      </c>
      <c r="AV22">
        <v>55</v>
      </c>
      <c r="AW22" t="s">
        <v>165</v>
      </c>
      <c r="AX22" t="s">
        <v>155</v>
      </c>
      <c r="AY22" t="s">
        <v>126</v>
      </c>
      <c r="AZ22" t="s">
        <v>149</v>
      </c>
      <c r="BA22" t="s">
        <v>128</v>
      </c>
      <c r="BB22" t="s">
        <v>129</v>
      </c>
      <c r="BC22">
        <v>19</v>
      </c>
      <c r="BD22" t="s">
        <v>130</v>
      </c>
      <c r="BE22" t="s">
        <v>131</v>
      </c>
      <c r="BF22" t="s">
        <v>138</v>
      </c>
      <c r="BJ22" t="s">
        <v>133</v>
      </c>
      <c r="BK22" t="s">
        <v>134</v>
      </c>
      <c r="BL22">
        <v>55</v>
      </c>
      <c r="BM22" t="s">
        <v>165</v>
      </c>
      <c r="BN22" t="s">
        <v>155</v>
      </c>
      <c r="CU22">
        <v>441322.46470000001</v>
      </c>
      <c r="CV22">
        <v>4946013.9248000002</v>
      </c>
      <c r="CW22">
        <v>44.665100070000001</v>
      </c>
      <c r="CX22">
        <v>-93.740202490000001</v>
      </c>
      <c r="CY22" s="3">
        <v>43483.673611111109</v>
      </c>
      <c r="CZ22" t="s">
        <v>139</v>
      </c>
      <c r="DA22" t="s">
        <v>140</v>
      </c>
      <c r="DB22" t="s">
        <v>210</v>
      </c>
      <c r="DC22" t="s">
        <v>211</v>
      </c>
      <c r="DD22" t="s">
        <v>246</v>
      </c>
    </row>
    <row r="23" spans="1:108" ht="15" customHeight="1" x14ac:dyDescent="0.25">
      <c r="A23">
        <v>449832</v>
      </c>
      <c r="B23" t="s">
        <v>224</v>
      </c>
      <c r="C23">
        <v>128</v>
      </c>
      <c r="D23">
        <v>2.5209999999999999</v>
      </c>
      <c r="E23" t="s">
        <v>109</v>
      </c>
      <c r="G23" t="s">
        <v>110</v>
      </c>
      <c r="H23" t="s">
        <v>111</v>
      </c>
      <c r="I23" t="s">
        <v>112</v>
      </c>
      <c r="K23">
        <v>17014498</v>
      </c>
      <c r="L23">
        <v>171240180</v>
      </c>
      <c r="M23">
        <v>5</v>
      </c>
      <c r="N23" s="2">
        <v>44686</v>
      </c>
      <c r="O23">
        <v>4</v>
      </c>
      <c r="P23">
        <v>2017</v>
      </c>
      <c r="Q23" t="s">
        <v>218</v>
      </c>
      <c r="R23">
        <v>14</v>
      </c>
      <c r="S23" t="s">
        <v>145</v>
      </c>
      <c r="T23" t="s">
        <v>115</v>
      </c>
      <c r="U23">
        <v>0</v>
      </c>
      <c r="V23">
        <v>2</v>
      </c>
      <c r="W23" t="s">
        <v>147</v>
      </c>
      <c r="X23" t="s">
        <v>117</v>
      </c>
      <c r="Y23" t="s">
        <v>247</v>
      </c>
      <c r="Z23" t="s">
        <v>119</v>
      </c>
      <c r="AA23" t="s">
        <v>171</v>
      </c>
      <c r="AC23" t="s">
        <v>172</v>
      </c>
      <c r="AD23" t="s">
        <v>122</v>
      </c>
      <c r="AE23" t="s">
        <v>248</v>
      </c>
      <c r="AG23" t="s">
        <v>249</v>
      </c>
      <c r="AH23" t="s">
        <v>147</v>
      </c>
      <c r="AI23" t="s">
        <v>126</v>
      </c>
      <c r="AJ23" t="s">
        <v>149</v>
      </c>
      <c r="AK23" t="s">
        <v>128</v>
      </c>
      <c r="AL23" t="s">
        <v>250</v>
      </c>
      <c r="AM23">
        <v>29</v>
      </c>
      <c r="AN23" t="s">
        <v>130</v>
      </c>
      <c r="AO23" t="s">
        <v>131</v>
      </c>
      <c r="AP23" t="s">
        <v>251</v>
      </c>
      <c r="AT23" t="s">
        <v>133</v>
      </c>
      <c r="AU23" t="s">
        <v>134</v>
      </c>
      <c r="AV23">
        <v>55</v>
      </c>
      <c r="AW23" t="s">
        <v>135</v>
      </c>
      <c r="AX23" t="s">
        <v>155</v>
      </c>
      <c r="AY23" t="s">
        <v>126</v>
      </c>
      <c r="AZ23" t="s">
        <v>214</v>
      </c>
      <c r="BA23" t="s">
        <v>128</v>
      </c>
      <c r="BB23" t="s">
        <v>180</v>
      </c>
      <c r="BC23">
        <v>63</v>
      </c>
      <c r="BD23" t="s">
        <v>130</v>
      </c>
      <c r="BE23" t="s">
        <v>131</v>
      </c>
      <c r="BF23" t="s">
        <v>138</v>
      </c>
      <c r="BJ23" t="s">
        <v>133</v>
      </c>
      <c r="BK23" t="s">
        <v>134</v>
      </c>
      <c r="BL23">
        <v>55</v>
      </c>
      <c r="BM23" t="s">
        <v>135</v>
      </c>
      <c r="BN23" t="s">
        <v>155</v>
      </c>
      <c r="CU23">
        <v>441553.1972</v>
      </c>
      <c r="CV23">
        <v>4946966.5</v>
      </c>
      <c r="CW23">
        <v>44.673693700000001</v>
      </c>
      <c r="CX23">
        <v>-93.737400840000006</v>
      </c>
      <c r="CY23" s="3">
        <v>42859.618055555555</v>
      </c>
      <c r="CZ23" t="s">
        <v>139</v>
      </c>
      <c r="DA23" t="s">
        <v>140</v>
      </c>
      <c r="DB23" t="s">
        <v>210</v>
      </c>
      <c r="DC23" t="s">
        <v>211</v>
      </c>
      <c r="DD23" t="s">
        <v>252</v>
      </c>
    </row>
    <row r="24" spans="1:108" ht="15" customHeight="1" x14ac:dyDescent="0.25">
      <c r="A24">
        <v>630530</v>
      </c>
      <c r="B24" t="s">
        <v>204</v>
      </c>
      <c r="C24">
        <v>40</v>
      </c>
      <c r="D24">
        <v>3.9420000000000002</v>
      </c>
      <c r="E24" t="s">
        <v>109</v>
      </c>
      <c r="G24" t="s">
        <v>110</v>
      </c>
      <c r="H24" t="s">
        <v>111</v>
      </c>
      <c r="I24" t="s">
        <v>112</v>
      </c>
      <c r="K24">
        <v>18026968</v>
      </c>
      <c r="L24">
        <v>182380153</v>
      </c>
      <c r="M24">
        <v>8</v>
      </c>
      <c r="N24" s="2">
        <v>44781</v>
      </c>
      <c r="O24">
        <v>26</v>
      </c>
      <c r="P24">
        <v>2018</v>
      </c>
      <c r="Q24" t="s">
        <v>205</v>
      </c>
      <c r="R24">
        <v>21</v>
      </c>
      <c r="S24" t="s">
        <v>188</v>
      </c>
      <c r="T24" t="s">
        <v>170</v>
      </c>
      <c r="U24">
        <v>0</v>
      </c>
      <c r="V24">
        <v>1</v>
      </c>
      <c r="X24" t="s">
        <v>216</v>
      </c>
      <c r="Y24" t="s">
        <v>161</v>
      </c>
      <c r="Z24" t="s">
        <v>213</v>
      </c>
      <c r="AA24" t="s">
        <v>171</v>
      </c>
      <c r="AC24" t="s">
        <v>172</v>
      </c>
      <c r="AD24" t="s">
        <v>122</v>
      </c>
      <c r="AE24" t="s">
        <v>207</v>
      </c>
      <c r="AG24" t="s">
        <v>208</v>
      </c>
      <c r="AH24" t="s">
        <v>209</v>
      </c>
      <c r="AI24" t="s">
        <v>126</v>
      </c>
      <c r="AJ24" t="s">
        <v>149</v>
      </c>
      <c r="AK24" t="s">
        <v>193</v>
      </c>
      <c r="AL24" t="s">
        <v>129</v>
      </c>
      <c r="AM24">
        <v>25</v>
      </c>
      <c r="AN24" t="s">
        <v>130</v>
      </c>
      <c r="AO24" t="s">
        <v>234</v>
      </c>
      <c r="AP24" t="s">
        <v>138</v>
      </c>
      <c r="AT24" t="s">
        <v>133</v>
      </c>
      <c r="AU24" t="s">
        <v>134</v>
      </c>
      <c r="AV24">
        <v>55</v>
      </c>
      <c r="AW24" t="s">
        <v>135</v>
      </c>
      <c r="AX24" t="s">
        <v>155</v>
      </c>
      <c r="CU24">
        <v>442399.04200000002</v>
      </c>
      <c r="CV24">
        <v>4948329.24</v>
      </c>
      <c r="CW24">
        <v>44.686029089999998</v>
      </c>
      <c r="CX24">
        <v>-93.726883479999998</v>
      </c>
      <c r="CY24" s="3">
        <v>43338.892361111109</v>
      </c>
      <c r="CZ24" t="s">
        <v>139</v>
      </c>
      <c r="DA24" t="s">
        <v>140</v>
      </c>
      <c r="DB24" t="s">
        <v>210</v>
      </c>
      <c r="DC24" t="s">
        <v>211</v>
      </c>
      <c r="DD24" t="s">
        <v>253</v>
      </c>
    </row>
    <row r="25" spans="1:108" ht="15" customHeight="1" x14ac:dyDescent="0.25">
      <c r="A25">
        <v>606580</v>
      </c>
      <c r="B25" t="s">
        <v>204</v>
      </c>
      <c r="C25">
        <v>40</v>
      </c>
      <c r="D25">
        <v>3.99</v>
      </c>
      <c r="E25" t="s">
        <v>109</v>
      </c>
      <c r="G25" t="s">
        <v>110</v>
      </c>
      <c r="H25" t="s">
        <v>111</v>
      </c>
      <c r="I25" t="s">
        <v>112</v>
      </c>
      <c r="K25">
        <v>18019288</v>
      </c>
      <c r="L25">
        <v>181730231</v>
      </c>
      <c r="M25">
        <v>6</v>
      </c>
      <c r="N25" s="2">
        <v>44718</v>
      </c>
      <c r="O25">
        <v>22</v>
      </c>
      <c r="P25">
        <v>2018</v>
      </c>
      <c r="Q25" t="s">
        <v>168</v>
      </c>
      <c r="R25">
        <v>23</v>
      </c>
      <c r="T25" t="s">
        <v>115</v>
      </c>
      <c r="U25">
        <v>0</v>
      </c>
      <c r="V25">
        <v>1</v>
      </c>
      <c r="X25" t="s">
        <v>254</v>
      </c>
      <c r="Y25" t="s">
        <v>161</v>
      </c>
      <c r="Z25" t="s">
        <v>213</v>
      </c>
      <c r="AA25" t="s">
        <v>171</v>
      </c>
      <c r="AC25" t="s">
        <v>172</v>
      </c>
      <c r="AD25" t="s">
        <v>122</v>
      </c>
      <c r="AE25" t="s">
        <v>207</v>
      </c>
      <c r="AG25" t="s">
        <v>208</v>
      </c>
      <c r="AH25" t="s">
        <v>209</v>
      </c>
      <c r="AI25" t="s">
        <v>126</v>
      </c>
      <c r="AJ25" t="s">
        <v>149</v>
      </c>
      <c r="AK25" t="s">
        <v>128</v>
      </c>
      <c r="AL25" t="s">
        <v>129</v>
      </c>
      <c r="AM25">
        <v>30</v>
      </c>
      <c r="AN25" t="s">
        <v>130</v>
      </c>
      <c r="AO25" t="s">
        <v>131</v>
      </c>
      <c r="AP25" t="s">
        <v>255</v>
      </c>
      <c r="AT25" t="s">
        <v>133</v>
      </c>
      <c r="AU25" t="s">
        <v>134</v>
      </c>
      <c r="AV25">
        <v>55</v>
      </c>
      <c r="AW25" t="s">
        <v>165</v>
      </c>
      <c r="AX25" t="s">
        <v>155</v>
      </c>
      <c r="CU25">
        <v>442460.02669999999</v>
      </c>
      <c r="CV25">
        <v>4948376.6299000001</v>
      </c>
      <c r="CW25">
        <v>44.686460570000001</v>
      </c>
      <c r="CX25">
        <v>-93.726119299999993</v>
      </c>
      <c r="CY25" s="3">
        <v>43273.989583333336</v>
      </c>
      <c r="CZ25" t="s">
        <v>139</v>
      </c>
      <c r="DA25" t="s">
        <v>140</v>
      </c>
      <c r="DB25" t="s">
        <v>210</v>
      </c>
      <c r="DC25" t="s">
        <v>211</v>
      </c>
      <c r="DD25" t="s">
        <v>256</v>
      </c>
    </row>
    <row r="26" spans="1:108" ht="15" customHeight="1" x14ac:dyDescent="0.25">
      <c r="A26">
        <v>503212</v>
      </c>
      <c r="B26" t="s">
        <v>204</v>
      </c>
      <c r="C26">
        <v>40</v>
      </c>
      <c r="D26">
        <v>4.0410000000000004</v>
      </c>
      <c r="E26" t="s">
        <v>109</v>
      </c>
      <c r="G26" t="s">
        <v>110</v>
      </c>
      <c r="H26" t="s">
        <v>111</v>
      </c>
      <c r="I26" t="s">
        <v>112</v>
      </c>
      <c r="K26">
        <v>17031135</v>
      </c>
      <c r="L26">
        <v>172650119</v>
      </c>
      <c r="M26">
        <v>9</v>
      </c>
      <c r="N26" s="2">
        <v>44813</v>
      </c>
      <c r="O26">
        <v>22</v>
      </c>
      <c r="P26">
        <v>2017</v>
      </c>
      <c r="Q26" t="s">
        <v>168</v>
      </c>
      <c r="R26">
        <v>16</v>
      </c>
      <c r="T26" t="s">
        <v>201</v>
      </c>
      <c r="U26">
        <v>0</v>
      </c>
      <c r="V26">
        <v>1</v>
      </c>
      <c r="X26" t="s">
        <v>240</v>
      </c>
      <c r="Y26" t="s">
        <v>161</v>
      </c>
      <c r="Z26" t="s">
        <v>119</v>
      </c>
      <c r="AA26" t="s">
        <v>171</v>
      </c>
      <c r="AC26" t="s">
        <v>172</v>
      </c>
      <c r="AD26" t="s">
        <v>122</v>
      </c>
      <c r="AE26" t="s">
        <v>207</v>
      </c>
      <c r="AG26" t="s">
        <v>208</v>
      </c>
      <c r="AH26" t="s">
        <v>209</v>
      </c>
      <c r="AI26" t="s">
        <v>126</v>
      </c>
      <c r="AJ26" t="s">
        <v>233</v>
      </c>
      <c r="AK26" t="s">
        <v>128</v>
      </c>
      <c r="AL26" t="s">
        <v>257</v>
      </c>
      <c r="AM26">
        <v>31</v>
      </c>
      <c r="AN26" t="s">
        <v>130</v>
      </c>
      <c r="AO26" t="s">
        <v>131</v>
      </c>
      <c r="AP26" t="s">
        <v>194</v>
      </c>
      <c r="AQ26" t="s">
        <v>220</v>
      </c>
      <c r="AT26" t="s">
        <v>133</v>
      </c>
      <c r="AU26" t="s">
        <v>134</v>
      </c>
      <c r="AV26">
        <v>55</v>
      </c>
      <c r="AW26" t="s">
        <v>156</v>
      </c>
      <c r="AX26" t="s">
        <v>155</v>
      </c>
      <c r="CU26">
        <v>442504.68599999999</v>
      </c>
      <c r="CV26">
        <v>4948442.5562000005</v>
      </c>
      <c r="CW26">
        <v>44.687057600000003</v>
      </c>
      <c r="CX26">
        <v>-93.725563179999995</v>
      </c>
      <c r="CY26" s="3">
        <v>43000.670138888891</v>
      </c>
      <c r="CZ26" t="s">
        <v>139</v>
      </c>
      <c r="DA26" t="s">
        <v>140</v>
      </c>
      <c r="DB26" t="s">
        <v>210</v>
      </c>
      <c r="DC26" t="s">
        <v>211</v>
      </c>
      <c r="DD26" t="s">
        <v>258</v>
      </c>
    </row>
    <row r="27" spans="1:108" ht="15" customHeight="1" x14ac:dyDescent="0.25">
      <c r="A27">
        <v>819061</v>
      </c>
      <c r="B27" t="s">
        <v>204</v>
      </c>
      <c r="C27">
        <v>40</v>
      </c>
      <c r="D27">
        <v>4.0540000000000003</v>
      </c>
      <c r="E27" t="s">
        <v>109</v>
      </c>
      <c r="G27" t="s">
        <v>110</v>
      </c>
      <c r="H27" t="s">
        <v>111</v>
      </c>
      <c r="I27" t="s">
        <v>112</v>
      </c>
      <c r="K27">
        <v>20019785</v>
      </c>
      <c r="L27">
        <v>201930033</v>
      </c>
      <c r="M27">
        <v>7</v>
      </c>
      <c r="N27" s="2">
        <v>44749</v>
      </c>
      <c r="O27">
        <v>11</v>
      </c>
      <c r="P27">
        <v>2020</v>
      </c>
      <c r="Q27" t="s">
        <v>144</v>
      </c>
      <c r="R27">
        <v>13</v>
      </c>
      <c r="T27" t="s">
        <v>170</v>
      </c>
      <c r="U27">
        <v>0</v>
      </c>
      <c r="V27">
        <v>1</v>
      </c>
      <c r="X27" t="s">
        <v>240</v>
      </c>
      <c r="Y27" t="s">
        <v>161</v>
      </c>
      <c r="Z27" t="s">
        <v>119</v>
      </c>
      <c r="AA27" t="s">
        <v>148</v>
      </c>
      <c r="AC27" t="s">
        <v>172</v>
      </c>
      <c r="AD27" t="s">
        <v>122</v>
      </c>
      <c r="AE27" t="s">
        <v>207</v>
      </c>
      <c r="AG27" t="s">
        <v>208</v>
      </c>
      <c r="AH27" t="s">
        <v>209</v>
      </c>
      <c r="AI27" t="s">
        <v>126</v>
      </c>
      <c r="AJ27" t="s">
        <v>233</v>
      </c>
      <c r="AK27" t="s">
        <v>128</v>
      </c>
      <c r="AL27" t="s">
        <v>129</v>
      </c>
      <c r="AM27">
        <v>27</v>
      </c>
      <c r="AN27" t="s">
        <v>130</v>
      </c>
      <c r="AO27" t="s">
        <v>131</v>
      </c>
      <c r="AP27" t="s">
        <v>183</v>
      </c>
      <c r="AT27" t="s">
        <v>133</v>
      </c>
      <c r="AU27" t="s">
        <v>145</v>
      </c>
      <c r="AV27">
        <v>55</v>
      </c>
      <c r="AW27" t="s">
        <v>165</v>
      </c>
      <c r="AX27" t="s">
        <v>155</v>
      </c>
      <c r="CU27">
        <v>442510.83789999998</v>
      </c>
      <c r="CV27">
        <v>4948463.6787</v>
      </c>
      <c r="CW27">
        <v>44.687248230000002</v>
      </c>
      <c r="CX27">
        <v>-93.72548793</v>
      </c>
      <c r="CY27" s="3">
        <v>44023.573611111111</v>
      </c>
      <c r="CZ27" t="s">
        <v>139</v>
      </c>
      <c r="DA27" t="s">
        <v>140</v>
      </c>
      <c r="DB27" t="s">
        <v>210</v>
      </c>
      <c r="DC27" t="s">
        <v>211</v>
      </c>
      <c r="DD27" t="s">
        <v>259</v>
      </c>
    </row>
    <row r="28" spans="1:108" ht="15" customHeight="1" x14ac:dyDescent="0.25">
      <c r="A28">
        <v>723992</v>
      </c>
      <c r="B28" t="s">
        <v>204</v>
      </c>
      <c r="C28">
        <v>40</v>
      </c>
      <c r="D28">
        <v>4.0970000000000004</v>
      </c>
      <c r="E28" t="s">
        <v>109</v>
      </c>
      <c r="G28" t="s">
        <v>110</v>
      </c>
      <c r="H28" t="s">
        <v>111</v>
      </c>
      <c r="I28" t="s">
        <v>112</v>
      </c>
      <c r="K28">
        <v>19015575</v>
      </c>
      <c r="L28">
        <v>191530108</v>
      </c>
      <c r="M28">
        <v>6</v>
      </c>
      <c r="N28" s="2">
        <v>44718</v>
      </c>
      <c r="O28">
        <v>2</v>
      </c>
      <c r="P28">
        <v>2019</v>
      </c>
      <c r="Q28" t="s">
        <v>205</v>
      </c>
      <c r="R28">
        <v>19</v>
      </c>
      <c r="T28" t="s">
        <v>170</v>
      </c>
      <c r="U28">
        <v>0</v>
      </c>
      <c r="V28">
        <v>1</v>
      </c>
      <c r="X28" t="s">
        <v>240</v>
      </c>
      <c r="Y28" t="s">
        <v>161</v>
      </c>
      <c r="Z28" t="s">
        <v>119</v>
      </c>
      <c r="AA28" t="s">
        <v>171</v>
      </c>
      <c r="AC28" t="s">
        <v>172</v>
      </c>
      <c r="AD28" t="s">
        <v>122</v>
      </c>
      <c r="AE28" t="s">
        <v>207</v>
      </c>
      <c r="AG28" t="s">
        <v>208</v>
      </c>
      <c r="AH28" t="s">
        <v>209</v>
      </c>
      <c r="AI28" t="s">
        <v>126</v>
      </c>
      <c r="AJ28" t="s">
        <v>233</v>
      </c>
      <c r="AK28" t="s">
        <v>193</v>
      </c>
      <c r="AL28" t="s">
        <v>257</v>
      </c>
      <c r="AM28">
        <v>58</v>
      </c>
      <c r="AN28" t="s">
        <v>130</v>
      </c>
      <c r="AO28" t="s">
        <v>131</v>
      </c>
      <c r="AP28" t="s">
        <v>138</v>
      </c>
      <c r="AT28" t="s">
        <v>133</v>
      </c>
      <c r="AU28" t="s">
        <v>134</v>
      </c>
      <c r="AV28">
        <v>55</v>
      </c>
      <c r="AW28" t="s">
        <v>156</v>
      </c>
      <c r="AX28" t="s">
        <v>155</v>
      </c>
      <c r="CU28">
        <v>442516.37199999997</v>
      </c>
      <c r="CV28">
        <v>4948531.8243000004</v>
      </c>
      <c r="CW28">
        <v>44.687862099999997</v>
      </c>
      <c r="CX28">
        <v>-93.725425759999993</v>
      </c>
      <c r="CY28" s="3">
        <v>43618.791666666664</v>
      </c>
      <c r="CZ28" t="s">
        <v>139</v>
      </c>
      <c r="DA28" t="s">
        <v>140</v>
      </c>
      <c r="DB28" t="s">
        <v>210</v>
      </c>
      <c r="DC28" t="s">
        <v>211</v>
      </c>
      <c r="DD28" s="4" t="s">
        <v>260</v>
      </c>
    </row>
    <row r="29" spans="1:108" ht="15" customHeight="1" x14ac:dyDescent="0.25">
      <c r="A29">
        <v>359727</v>
      </c>
      <c r="B29" t="s">
        <v>204</v>
      </c>
      <c r="C29">
        <v>40</v>
      </c>
      <c r="D29">
        <v>4.12</v>
      </c>
      <c r="E29" t="s">
        <v>109</v>
      </c>
      <c r="G29" t="s">
        <v>110</v>
      </c>
      <c r="H29" t="s">
        <v>111</v>
      </c>
      <c r="I29" t="s">
        <v>112</v>
      </c>
      <c r="K29">
        <v>16021132</v>
      </c>
      <c r="L29">
        <v>161780164</v>
      </c>
      <c r="M29">
        <v>6</v>
      </c>
      <c r="N29" s="2">
        <v>44718</v>
      </c>
      <c r="O29">
        <v>26</v>
      </c>
      <c r="P29">
        <v>2016</v>
      </c>
      <c r="Q29" t="s">
        <v>205</v>
      </c>
      <c r="R29">
        <v>16</v>
      </c>
      <c r="T29" t="s">
        <v>170</v>
      </c>
      <c r="U29">
        <v>0</v>
      </c>
      <c r="V29">
        <v>1</v>
      </c>
      <c r="X29" t="s">
        <v>240</v>
      </c>
      <c r="Y29" t="s">
        <v>118</v>
      </c>
      <c r="Z29" t="s">
        <v>119</v>
      </c>
      <c r="AA29" t="s">
        <v>171</v>
      </c>
      <c r="AB29" t="s">
        <v>174</v>
      </c>
      <c r="AC29" t="s">
        <v>172</v>
      </c>
      <c r="AD29" t="s">
        <v>122</v>
      </c>
      <c r="AE29" t="s">
        <v>207</v>
      </c>
      <c r="AG29" t="s">
        <v>208</v>
      </c>
      <c r="AH29" t="s">
        <v>209</v>
      </c>
      <c r="AI29" t="s">
        <v>126</v>
      </c>
      <c r="AJ29" t="s">
        <v>233</v>
      </c>
      <c r="AK29" t="s">
        <v>128</v>
      </c>
      <c r="AL29" t="s">
        <v>261</v>
      </c>
      <c r="AM29">
        <v>38</v>
      </c>
      <c r="AN29" t="s">
        <v>151</v>
      </c>
      <c r="AO29" t="s">
        <v>131</v>
      </c>
      <c r="AP29" t="s">
        <v>194</v>
      </c>
      <c r="AQ29" t="s">
        <v>220</v>
      </c>
      <c r="AT29" t="s">
        <v>133</v>
      </c>
      <c r="AU29" t="s">
        <v>154</v>
      </c>
      <c r="AV29">
        <v>55</v>
      </c>
      <c r="AW29" t="s">
        <v>135</v>
      </c>
      <c r="AX29" t="s">
        <v>155</v>
      </c>
      <c r="CU29">
        <v>442518.02490000002</v>
      </c>
      <c r="CV29">
        <v>4948569.6320000002</v>
      </c>
      <c r="CW29">
        <v>44.688202570000001</v>
      </c>
      <c r="CX29">
        <v>-93.725409150000004</v>
      </c>
      <c r="CY29" s="3">
        <v>42547.670138888891</v>
      </c>
      <c r="CZ29" t="s">
        <v>139</v>
      </c>
      <c r="DA29" t="s">
        <v>140</v>
      </c>
      <c r="DB29" t="s">
        <v>210</v>
      </c>
      <c r="DC29" t="s">
        <v>211</v>
      </c>
      <c r="DD29" t="s">
        <v>262</v>
      </c>
    </row>
    <row r="30" spans="1:108" ht="15" customHeight="1" x14ac:dyDescent="0.25">
      <c r="A30">
        <v>448682</v>
      </c>
      <c r="B30" t="s">
        <v>204</v>
      </c>
      <c r="C30">
        <v>40</v>
      </c>
      <c r="D30">
        <v>4.2149999999999999</v>
      </c>
      <c r="E30" t="s">
        <v>109</v>
      </c>
      <c r="G30" t="s">
        <v>110</v>
      </c>
      <c r="H30" t="s">
        <v>111</v>
      </c>
      <c r="I30" t="s">
        <v>112</v>
      </c>
      <c r="K30">
        <v>17014060</v>
      </c>
      <c r="L30">
        <v>171200043</v>
      </c>
      <c r="M30">
        <v>4</v>
      </c>
      <c r="N30" s="2">
        <v>44655</v>
      </c>
      <c r="O30">
        <v>30</v>
      </c>
      <c r="P30">
        <v>2017</v>
      </c>
      <c r="Q30" t="s">
        <v>205</v>
      </c>
      <c r="R30">
        <v>13</v>
      </c>
      <c r="T30" t="s">
        <v>115</v>
      </c>
      <c r="U30">
        <v>0</v>
      </c>
      <c r="V30">
        <v>1</v>
      </c>
      <c r="X30" t="s">
        <v>160</v>
      </c>
      <c r="Y30" t="s">
        <v>161</v>
      </c>
      <c r="Z30" t="s">
        <v>119</v>
      </c>
      <c r="AA30" t="s">
        <v>148</v>
      </c>
      <c r="AC30" t="s">
        <v>172</v>
      </c>
      <c r="AD30" t="s">
        <v>122</v>
      </c>
      <c r="AE30" t="s">
        <v>207</v>
      </c>
      <c r="AG30" t="s">
        <v>208</v>
      </c>
      <c r="AH30" t="s">
        <v>163</v>
      </c>
      <c r="AI30" t="s">
        <v>126</v>
      </c>
      <c r="AJ30" t="s">
        <v>149</v>
      </c>
      <c r="AK30" t="s">
        <v>193</v>
      </c>
      <c r="AL30" t="s">
        <v>129</v>
      </c>
      <c r="AM30">
        <v>47</v>
      </c>
      <c r="AN30" t="s">
        <v>130</v>
      </c>
      <c r="AO30" t="s">
        <v>131</v>
      </c>
      <c r="AP30" t="s">
        <v>138</v>
      </c>
      <c r="AT30" t="s">
        <v>133</v>
      </c>
      <c r="AU30" t="s">
        <v>134</v>
      </c>
      <c r="AV30">
        <v>55</v>
      </c>
      <c r="AW30" t="s">
        <v>135</v>
      </c>
      <c r="AX30" t="s">
        <v>155</v>
      </c>
      <c r="CU30">
        <v>442522.5858</v>
      </c>
      <c r="CV30">
        <v>4948721.5385999996</v>
      </c>
      <c r="CW30">
        <v>44.689570349999997</v>
      </c>
      <c r="CX30">
        <v>-93.725368660000001</v>
      </c>
      <c r="CY30" s="3">
        <v>42855.548611111109</v>
      </c>
      <c r="CZ30" t="s">
        <v>139</v>
      </c>
      <c r="DA30" t="s">
        <v>140</v>
      </c>
      <c r="DB30" t="s">
        <v>210</v>
      </c>
      <c r="DC30" t="s">
        <v>211</v>
      </c>
      <c r="DD30" t="s">
        <v>263</v>
      </c>
    </row>
    <row r="31" spans="1:108" ht="15" customHeight="1" x14ac:dyDescent="0.25">
      <c r="A31">
        <v>520035</v>
      </c>
      <c r="B31" t="s">
        <v>204</v>
      </c>
      <c r="C31">
        <v>40</v>
      </c>
      <c r="D31">
        <v>4.351</v>
      </c>
      <c r="E31" t="s">
        <v>109</v>
      </c>
      <c r="G31" t="s">
        <v>110</v>
      </c>
      <c r="H31" t="s">
        <v>111</v>
      </c>
      <c r="I31" t="s">
        <v>112</v>
      </c>
      <c r="K31">
        <v>17038463</v>
      </c>
      <c r="L31">
        <v>173310093</v>
      </c>
      <c r="M31">
        <v>11</v>
      </c>
      <c r="N31" s="2">
        <v>44876</v>
      </c>
      <c r="O31">
        <v>27</v>
      </c>
      <c r="P31">
        <v>2017</v>
      </c>
      <c r="Q31" t="s">
        <v>182</v>
      </c>
      <c r="R31">
        <v>15</v>
      </c>
      <c r="T31" t="s">
        <v>170</v>
      </c>
      <c r="U31">
        <v>0</v>
      </c>
      <c r="V31">
        <v>1</v>
      </c>
      <c r="X31" t="s">
        <v>264</v>
      </c>
      <c r="Y31" t="s">
        <v>161</v>
      </c>
      <c r="Z31" t="s">
        <v>119</v>
      </c>
      <c r="AA31" t="s">
        <v>148</v>
      </c>
      <c r="AC31" t="s">
        <v>172</v>
      </c>
      <c r="AD31" t="s">
        <v>122</v>
      </c>
      <c r="AE31" t="s">
        <v>207</v>
      </c>
      <c r="AG31" t="s">
        <v>208</v>
      </c>
      <c r="AH31" t="s">
        <v>209</v>
      </c>
      <c r="AI31" t="s">
        <v>126</v>
      </c>
      <c r="AJ31" t="s">
        <v>237</v>
      </c>
      <c r="AK31" t="s">
        <v>128</v>
      </c>
      <c r="AL31" t="s">
        <v>129</v>
      </c>
      <c r="AM31">
        <v>41</v>
      </c>
      <c r="AN31" t="s">
        <v>130</v>
      </c>
      <c r="AO31" t="s">
        <v>131</v>
      </c>
      <c r="AP31" t="s">
        <v>183</v>
      </c>
      <c r="AT31" t="s">
        <v>133</v>
      </c>
      <c r="AU31" t="s">
        <v>145</v>
      </c>
      <c r="AV31">
        <v>55</v>
      </c>
      <c r="AW31" t="s">
        <v>135</v>
      </c>
      <c r="AX31" t="s">
        <v>155</v>
      </c>
      <c r="CU31">
        <v>442551.18320000003</v>
      </c>
      <c r="CV31">
        <v>4948934.9036999997</v>
      </c>
      <c r="CW31">
        <v>44.691493289999997</v>
      </c>
      <c r="CX31">
        <v>-93.725031759999993</v>
      </c>
      <c r="CY31" s="3">
        <v>43066.625</v>
      </c>
      <c r="CZ31" t="s">
        <v>139</v>
      </c>
      <c r="DA31" t="s">
        <v>140</v>
      </c>
      <c r="DB31" t="s">
        <v>210</v>
      </c>
      <c r="DC31" t="s">
        <v>211</v>
      </c>
      <c r="DD31" t="s">
        <v>265</v>
      </c>
    </row>
    <row r="32" spans="1:108" ht="15" customHeight="1" x14ac:dyDescent="0.25">
      <c r="A32">
        <v>746665</v>
      </c>
      <c r="B32" t="s">
        <v>204</v>
      </c>
      <c r="C32">
        <v>52</v>
      </c>
      <c r="D32">
        <v>8.0429999999999993</v>
      </c>
      <c r="E32" t="s">
        <v>109</v>
      </c>
      <c r="G32" t="s">
        <v>110</v>
      </c>
      <c r="H32" t="s">
        <v>111</v>
      </c>
      <c r="I32" t="s">
        <v>112</v>
      </c>
      <c r="K32">
        <v>19027329</v>
      </c>
      <c r="L32">
        <v>192540184</v>
      </c>
      <c r="M32">
        <v>9</v>
      </c>
      <c r="N32" s="2">
        <v>44813</v>
      </c>
      <c r="O32">
        <v>11</v>
      </c>
      <c r="P32">
        <v>2019</v>
      </c>
      <c r="Q32" t="s">
        <v>178</v>
      </c>
      <c r="R32">
        <v>21</v>
      </c>
      <c r="S32" t="s">
        <v>188</v>
      </c>
      <c r="T32" t="s">
        <v>115</v>
      </c>
      <c r="U32">
        <v>0</v>
      </c>
      <c r="V32">
        <v>1</v>
      </c>
      <c r="X32" t="s">
        <v>160</v>
      </c>
      <c r="Y32" t="s">
        <v>236</v>
      </c>
      <c r="Z32" t="s">
        <v>213</v>
      </c>
      <c r="AA32" t="s">
        <v>120</v>
      </c>
      <c r="AC32" t="s">
        <v>121</v>
      </c>
      <c r="AD32" t="s">
        <v>122</v>
      </c>
      <c r="AE32" t="s">
        <v>266</v>
      </c>
      <c r="AG32" t="s">
        <v>267</v>
      </c>
      <c r="AH32" t="s">
        <v>163</v>
      </c>
      <c r="AI32" t="s">
        <v>126</v>
      </c>
      <c r="AJ32" t="s">
        <v>164</v>
      </c>
      <c r="AK32" t="s">
        <v>193</v>
      </c>
      <c r="AL32" t="s">
        <v>129</v>
      </c>
      <c r="AM32">
        <v>18</v>
      </c>
      <c r="AN32" t="s">
        <v>151</v>
      </c>
      <c r="AO32" t="s">
        <v>131</v>
      </c>
      <c r="AP32" t="s">
        <v>138</v>
      </c>
      <c r="AT32" t="s">
        <v>133</v>
      </c>
      <c r="AU32" t="s">
        <v>134</v>
      </c>
      <c r="AV32">
        <v>55</v>
      </c>
      <c r="AW32" t="s">
        <v>135</v>
      </c>
      <c r="AX32" t="s">
        <v>155</v>
      </c>
      <c r="CU32">
        <v>442513.598</v>
      </c>
      <c r="CV32">
        <v>4948580.5088999998</v>
      </c>
      <c r="CW32">
        <v>44.688300130000002</v>
      </c>
      <c r="CX32">
        <v>-93.725466229999995</v>
      </c>
      <c r="CY32" s="3">
        <v>43719.909722222219</v>
      </c>
      <c r="CZ32" t="s">
        <v>139</v>
      </c>
      <c r="DA32" t="s">
        <v>140</v>
      </c>
      <c r="DB32" t="s">
        <v>210</v>
      </c>
      <c r="DC32" t="s">
        <v>211</v>
      </c>
      <c r="DD32" t="s">
        <v>268</v>
      </c>
    </row>
    <row r="33" spans="1:108" ht="16.5" customHeight="1" x14ac:dyDescent="0.25">
      <c r="A33">
        <v>820334</v>
      </c>
      <c r="B33" t="s">
        <v>224</v>
      </c>
      <c r="C33">
        <v>127</v>
      </c>
      <c r="D33">
        <v>2E-3</v>
      </c>
      <c r="E33" t="s">
        <v>109</v>
      </c>
      <c r="G33" t="s">
        <v>110</v>
      </c>
      <c r="H33" t="s">
        <v>111</v>
      </c>
      <c r="I33" t="s">
        <v>112</v>
      </c>
      <c r="K33">
        <v>20020635</v>
      </c>
      <c r="L33">
        <v>202000030</v>
      </c>
      <c r="M33">
        <v>7</v>
      </c>
      <c r="N33" s="2">
        <v>44749</v>
      </c>
      <c r="O33">
        <v>18</v>
      </c>
      <c r="P33">
        <v>2020</v>
      </c>
      <c r="Q33" t="s">
        <v>144</v>
      </c>
      <c r="R33">
        <v>12</v>
      </c>
      <c r="S33" t="s">
        <v>145</v>
      </c>
      <c r="T33" t="s">
        <v>170</v>
      </c>
      <c r="U33">
        <v>0</v>
      </c>
      <c r="V33">
        <v>3</v>
      </c>
      <c r="W33" t="s">
        <v>116</v>
      </c>
      <c r="X33" t="s">
        <v>117</v>
      </c>
      <c r="Y33" t="s">
        <v>190</v>
      </c>
      <c r="Z33" t="s">
        <v>119</v>
      </c>
      <c r="AA33" t="s">
        <v>148</v>
      </c>
      <c r="AC33" t="s">
        <v>172</v>
      </c>
      <c r="AD33" t="s">
        <v>122</v>
      </c>
      <c r="AE33" t="s">
        <v>269</v>
      </c>
      <c r="AG33" t="s">
        <v>270</v>
      </c>
      <c r="AH33" t="s">
        <v>125</v>
      </c>
      <c r="AI33" t="s">
        <v>126</v>
      </c>
      <c r="AJ33" t="s">
        <v>164</v>
      </c>
      <c r="AK33" t="s">
        <v>193</v>
      </c>
      <c r="AL33" t="s">
        <v>180</v>
      </c>
      <c r="AM33">
        <v>48</v>
      </c>
      <c r="AN33" t="s">
        <v>151</v>
      </c>
      <c r="AO33" t="s">
        <v>131</v>
      </c>
      <c r="AP33" t="s">
        <v>138</v>
      </c>
      <c r="AT33" t="s">
        <v>133</v>
      </c>
      <c r="AU33" t="s">
        <v>134</v>
      </c>
      <c r="AV33">
        <v>55</v>
      </c>
      <c r="AW33" t="s">
        <v>135</v>
      </c>
      <c r="AX33" t="s">
        <v>155</v>
      </c>
      <c r="AY33" t="s">
        <v>126</v>
      </c>
      <c r="AZ33" t="s">
        <v>233</v>
      </c>
      <c r="BA33" t="s">
        <v>193</v>
      </c>
      <c r="BB33" t="s">
        <v>271</v>
      </c>
      <c r="BC33">
        <v>42</v>
      </c>
      <c r="BD33" t="s">
        <v>130</v>
      </c>
      <c r="BE33" t="s">
        <v>131</v>
      </c>
      <c r="BF33" t="s">
        <v>138</v>
      </c>
      <c r="BJ33" t="s">
        <v>133</v>
      </c>
      <c r="BK33" t="s">
        <v>134</v>
      </c>
      <c r="BL33">
        <v>55</v>
      </c>
      <c r="BM33" t="s">
        <v>135</v>
      </c>
      <c r="BN33" t="s">
        <v>155</v>
      </c>
      <c r="BO33" t="s">
        <v>126</v>
      </c>
      <c r="BP33" t="s">
        <v>233</v>
      </c>
      <c r="BQ33" t="s">
        <v>193</v>
      </c>
      <c r="BR33" t="s">
        <v>271</v>
      </c>
      <c r="BS33">
        <v>49</v>
      </c>
      <c r="BT33" t="s">
        <v>130</v>
      </c>
      <c r="BU33" t="s">
        <v>131</v>
      </c>
      <c r="BV33" t="s">
        <v>272</v>
      </c>
      <c r="BZ33" t="s">
        <v>133</v>
      </c>
      <c r="CA33" t="s">
        <v>134</v>
      </c>
      <c r="CB33">
        <v>55</v>
      </c>
      <c r="CC33" t="s">
        <v>135</v>
      </c>
      <c r="CD33" t="s">
        <v>155</v>
      </c>
      <c r="CU33">
        <v>442521.47440000001</v>
      </c>
      <c r="CV33">
        <v>4948580.4658000004</v>
      </c>
      <c r="CW33">
        <v>44.68830037</v>
      </c>
      <c r="CX33">
        <v>-93.725366840000007</v>
      </c>
      <c r="CY33" s="3">
        <v>44030.520833333336</v>
      </c>
      <c r="CZ33" t="s">
        <v>139</v>
      </c>
      <c r="DA33" t="s">
        <v>140</v>
      </c>
      <c r="DB33" t="s">
        <v>210</v>
      </c>
      <c r="DC33" t="s">
        <v>211</v>
      </c>
      <c r="DD33" t="s">
        <v>273</v>
      </c>
    </row>
    <row r="34" spans="1:108" ht="16.5" customHeight="1" x14ac:dyDescent="0.25">
      <c r="A34">
        <v>606603</v>
      </c>
      <c r="B34" t="s">
        <v>224</v>
      </c>
      <c r="C34">
        <v>127</v>
      </c>
      <c r="D34">
        <v>8.0000000000000002E-3</v>
      </c>
      <c r="E34" t="s">
        <v>109</v>
      </c>
      <c r="G34" t="s">
        <v>110</v>
      </c>
      <c r="H34" t="s">
        <v>111</v>
      </c>
      <c r="I34" t="s">
        <v>112</v>
      </c>
      <c r="K34">
        <v>18019400</v>
      </c>
      <c r="L34">
        <v>181750129</v>
      </c>
      <c r="M34">
        <v>6</v>
      </c>
      <c r="N34" s="2">
        <v>44718</v>
      </c>
      <c r="O34">
        <v>24</v>
      </c>
      <c r="P34">
        <v>2018</v>
      </c>
      <c r="Q34" t="s">
        <v>205</v>
      </c>
      <c r="R34">
        <v>9</v>
      </c>
      <c r="T34" t="s">
        <v>115</v>
      </c>
      <c r="U34">
        <v>0</v>
      </c>
      <c r="V34">
        <v>1</v>
      </c>
      <c r="X34" t="s">
        <v>232</v>
      </c>
      <c r="Y34" t="s">
        <v>190</v>
      </c>
      <c r="Z34" t="s">
        <v>119</v>
      </c>
      <c r="AA34" t="s">
        <v>148</v>
      </c>
      <c r="AC34" t="s">
        <v>172</v>
      </c>
      <c r="AD34" t="s">
        <v>122</v>
      </c>
      <c r="AE34" t="s">
        <v>269</v>
      </c>
      <c r="AG34" t="s">
        <v>270</v>
      </c>
      <c r="AH34" t="s">
        <v>209</v>
      </c>
      <c r="AI34" t="s">
        <v>126</v>
      </c>
      <c r="AJ34" t="s">
        <v>164</v>
      </c>
      <c r="AK34" t="s">
        <v>173</v>
      </c>
      <c r="AL34" t="s">
        <v>129</v>
      </c>
      <c r="AM34">
        <v>56</v>
      </c>
      <c r="AN34" t="s">
        <v>130</v>
      </c>
      <c r="AO34" t="s">
        <v>234</v>
      </c>
      <c r="AP34" t="s">
        <v>132</v>
      </c>
      <c r="AQ34" t="s">
        <v>221</v>
      </c>
      <c r="AT34" t="s">
        <v>133</v>
      </c>
      <c r="AU34" t="s">
        <v>134</v>
      </c>
      <c r="AV34">
        <v>55</v>
      </c>
      <c r="AW34" t="s">
        <v>135</v>
      </c>
      <c r="AX34" t="s">
        <v>155</v>
      </c>
      <c r="CU34">
        <v>442531.05530000001</v>
      </c>
      <c r="CV34">
        <v>4948580.3556000004</v>
      </c>
      <c r="CW34">
        <v>44.688300150000003</v>
      </c>
      <c r="CX34">
        <v>-93.72524593</v>
      </c>
      <c r="CY34" s="3">
        <v>43275.409722222219</v>
      </c>
      <c r="CZ34" t="s">
        <v>139</v>
      </c>
      <c r="DA34" t="s">
        <v>140</v>
      </c>
      <c r="DB34" t="s">
        <v>210</v>
      </c>
      <c r="DC34" t="s">
        <v>211</v>
      </c>
      <c r="DD34" t="s">
        <v>274</v>
      </c>
    </row>
    <row r="35" spans="1:108" ht="16.5" customHeight="1" x14ac:dyDescent="0.25">
      <c r="A35">
        <v>380490</v>
      </c>
      <c r="B35" t="s">
        <v>224</v>
      </c>
      <c r="C35">
        <v>127</v>
      </c>
      <c r="D35">
        <v>4.1000000000000002E-2</v>
      </c>
      <c r="E35" t="s">
        <v>109</v>
      </c>
      <c r="G35" t="s">
        <v>110</v>
      </c>
      <c r="H35" t="s">
        <v>111</v>
      </c>
      <c r="I35" t="s">
        <v>112</v>
      </c>
      <c r="K35">
        <v>16031906</v>
      </c>
      <c r="L35">
        <v>162640092</v>
      </c>
      <c r="M35">
        <v>9</v>
      </c>
      <c r="N35" s="2">
        <v>44813</v>
      </c>
      <c r="O35">
        <v>20</v>
      </c>
      <c r="P35">
        <v>2016</v>
      </c>
      <c r="Q35" t="s">
        <v>113</v>
      </c>
      <c r="R35">
        <v>7</v>
      </c>
      <c r="S35" t="s">
        <v>145</v>
      </c>
      <c r="T35" t="s">
        <v>115</v>
      </c>
      <c r="U35">
        <v>0</v>
      </c>
      <c r="V35">
        <v>1</v>
      </c>
      <c r="X35" t="s">
        <v>275</v>
      </c>
      <c r="Y35" t="s">
        <v>190</v>
      </c>
      <c r="Z35" t="s">
        <v>276</v>
      </c>
      <c r="AA35" t="s">
        <v>171</v>
      </c>
      <c r="AC35" t="s">
        <v>172</v>
      </c>
      <c r="AD35" t="s">
        <v>122</v>
      </c>
      <c r="AE35" t="s">
        <v>269</v>
      </c>
      <c r="AG35" t="s">
        <v>270</v>
      </c>
      <c r="AH35" t="s">
        <v>209</v>
      </c>
      <c r="AI35" t="s">
        <v>126</v>
      </c>
      <c r="AJ35" t="s">
        <v>164</v>
      </c>
      <c r="AK35" t="s">
        <v>173</v>
      </c>
      <c r="AL35" t="s">
        <v>129</v>
      </c>
      <c r="AM35">
        <v>26</v>
      </c>
      <c r="AN35" t="s">
        <v>151</v>
      </c>
      <c r="AO35" t="s">
        <v>131</v>
      </c>
      <c r="AP35" t="s">
        <v>221</v>
      </c>
      <c r="AT35" t="s">
        <v>133</v>
      </c>
      <c r="AU35" t="s">
        <v>154</v>
      </c>
      <c r="AV35">
        <v>55</v>
      </c>
      <c r="AW35" t="s">
        <v>135</v>
      </c>
      <c r="AX35" t="s">
        <v>157</v>
      </c>
      <c r="CU35">
        <v>442585.15220000001</v>
      </c>
      <c r="CV35">
        <v>4948579.7335000001</v>
      </c>
      <c r="CW35">
        <v>44.688298879999998</v>
      </c>
      <c r="CX35">
        <v>-93.724563230000001</v>
      </c>
      <c r="CY35" s="3">
        <v>42633.305555555555</v>
      </c>
      <c r="CZ35" t="s">
        <v>139</v>
      </c>
      <c r="DA35" t="s">
        <v>140</v>
      </c>
      <c r="DB35" t="s">
        <v>210</v>
      </c>
      <c r="DC35" t="s">
        <v>211</v>
      </c>
      <c r="DD35" s="4" t="s">
        <v>277</v>
      </c>
    </row>
    <row r="36" spans="1:108" ht="16.5" customHeight="1" x14ac:dyDescent="0.25">
      <c r="A36">
        <v>429709</v>
      </c>
      <c r="E36" t="s">
        <v>109</v>
      </c>
      <c r="G36">
        <v>665539</v>
      </c>
      <c r="I36" t="s">
        <v>112</v>
      </c>
      <c r="K36">
        <v>17008573</v>
      </c>
      <c r="L36">
        <v>170750023</v>
      </c>
      <c r="M36">
        <v>3</v>
      </c>
      <c r="N36" s="2">
        <v>44623</v>
      </c>
      <c r="O36">
        <v>16</v>
      </c>
      <c r="P36">
        <v>2017</v>
      </c>
      <c r="Q36" t="s">
        <v>218</v>
      </c>
      <c r="R36">
        <v>6</v>
      </c>
      <c r="T36" t="s">
        <v>115</v>
      </c>
      <c r="U36">
        <v>0</v>
      </c>
      <c r="V36">
        <v>1</v>
      </c>
      <c r="X36" t="s">
        <v>232</v>
      </c>
      <c r="Y36" t="s">
        <v>161</v>
      </c>
      <c r="Z36" t="s">
        <v>213</v>
      </c>
      <c r="AA36" t="s">
        <v>171</v>
      </c>
      <c r="AC36" t="s">
        <v>172</v>
      </c>
      <c r="AD36" t="s">
        <v>122</v>
      </c>
      <c r="AE36" t="s">
        <v>278</v>
      </c>
      <c r="AH36" t="s">
        <v>209</v>
      </c>
      <c r="AI36" t="s">
        <v>126</v>
      </c>
      <c r="AJ36" t="s">
        <v>127</v>
      </c>
      <c r="AL36" t="s">
        <v>257</v>
      </c>
      <c r="AM36">
        <v>43</v>
      </c>
      <c r="AN36" t="s">
        <v>130</v>
      </c>
      <c r="AO36" t="s">
        <v>131</v>
      </c>
      <c r="AP36" t="s">
        <v>279</v>
      </c>
      <c r="CU36">
        <v>442467.56000199</v>
      </c>
      <c r="CV36">
        <v>4948402.3229583399</v>
      </c>
      <c r="CW36">
        <v>44.686684540000002</v>
      </c>
      <c r="CX36">
        <v>-93.726019289999996</v>
      </c>
      <c r="CY36" s="3">
        <v>42810.25</v>
      </c>
      <c r="CZ36" t="s">
        <v>139</v>
      </c>
      <c r="DA36" t="s">
        <v>140</v>
      </c>
      <c r="DB36" t="s">
        <v>210</v>
      </c>
      <c r="DC36" t="s">
        <v>211</v>
      </c>
      <c r="DD36" t="s">
        <v>280</v>
      </c>
    </row>
    <row r="37" spans="1:108" ht="16.5" customHeight="1" x14ac:dyDescent="0.25">
      <c r="A37">
        <v>660832</v>
      </c>
      <c r="B37" t="s">
        <v>204</v>
      </c>
      <c r="C37">
        <v>40</v>
      </c>
      <c r="D37">
        <v>1E-3</v>
      </c>
      <c r="E37" t="s">
        <v>109</v>
      </c>
      <c r="G37" t="s">
        <v>110</v>
      </c>
      <c r="H37" t="s">
        <v>111</v>
      </c>
      <c r="I37" t="s">
        <v>112</v>
      </c>
      <c r="K37">
        <v>18034552</v>
      </c>
      <c r="L37">
        <v>183080234</v>
      </c>
      <c r="M37">
        <v>11</v>
      </c>
      <c r="N37" s="2">
        <v>44876</v>
      </c>
      <c r="O37">
        <v>4</v>
      </c>
      <c r="P37">
        <v>2018</v>
      </c>
      <c r="Q37" t="s">
        <v>205</v>
      </c>
      <c r="R37">
        <v>12</v>
      </c>
      <c r="S37" t="s">
        <v>188</v>
      </c>
      <c r="T37" t="s">
        <v>146</v>
      </c>
      <c r="U37">
        <v>0</v>
      </c>
      <c r="V37">
        <v>1</v>
      </c>
      <c r="X37" t="s">
        <v>206</v>
      </c>
      <c r="Y37" t="s">
        <v>118</v>
      </c>
      <c r="Z37" t="s">
        <v>119</v>
      </c>
      <c r="AA37" t="s">
        <v>148</v>
      </c>
      <c r="AC37" t="s">
        <v>121</v>
      </c>
      <c r="AD37" t="s">
        <v>122</v>
      </c>
      <c r="AE37" t="s">
        <v>207</v>
      </c>
      <c r="AF37" t="s">
        <v>123</v>
      </c>
      <c r="AG37" t="s">
        <v>208</v>
      </c>
      <c r="AH37" t="s">
        <v>209</v>
      </c>
      <c r="AI37" t="s">
        <v>126</v>
      </c>
      <c r="AJ37" t="s">
        <v>164</v>
      </c>
      <c r="AK37" t="s">
        <v>193</v>
      </c>
      <c r="AL37" t="s">
        <v>180</v>
      </c>
      <c r="AM37">
        <v>28</v>
      </c>
      <c r="AN37" t="s">
        <v>151</v>
      </c>
      <c r="AO37" t="s">
        <v>131</v>
      </c>
      <c r="AP37" t="s">
        <v>183</v>
      </c>
      <c r="AT37" t="s">
        <v>133</v>
      </c>
      <c r="AU37" t="s">
        <v>134</v>
      </c>
      <c r="AV37">
        <v>55</v>
      </c>
      <c r="AW37" t="s">
        <v>156</v>
      </c>
      <c r="AX37" t="s">
        <v>157</v>
      </c>
      <c r="CU37">
        <v>439192.77649999998</v>
      </c>
      <c r="CV37">
        <v>4943594.3065999998</v>
      </c>
      <c r="CW37">
        <v>44.6431422</v>
      </c>
      <c r="CX37">
        <v>-93.766778259999995</v>
      </c>
      <c r="CY37" s="3">
        <v>43408.519444444442</v>
      </c>
      <c r="CZ37" t="s">
        <v>139</v>
      </c>
      <c r="DA37" t="s">
        <v>140</v>
      </c>
      <c r="DB37" t="s">
        <v>210</v>
      </c>
      <c r="DC37" t="s">
        <v>211</v>
      </c>
      <c r="DD37" t="s">
        <v>212</v>
      </c>
    </row>
    <row r="38" spans="1:108" ht="16.5" customHeight="1" x14ac:dyDescent="0.25">
      <c r="A38">
        <v>807508</v>
      </c>
      <c r="B38" t="s">
        <v>204</v>
      </c>
      <c r="C38">
        <v>40</v>
      </c>
      <c r="D38">
        <v>3.0000000000000001E-3</v>
      </c>
      <c r="E38" t="s">
        <v>109</v>
      </c>
      <c r="G38" t="s">
        <v>110</v>
      </c>
      <c r="H38" t="s">
        <v>111</v>
      </c>
      <c r="I38" t="s">
        <v>112</v>
      </c>
      <c r="K38">
        <v>20503577</v>
      </c>
      <c r="L38">
        <v>201090064</v>
      </c>
      <c r="M38">
        <v>4</v>
      </c>
      <c r="N38" s="2">
        <v>44655</v>
      </c>
      <c r="O38">
        <v>18</v>
      </c>
      <c r="P38">
        <v>2020</v>
      </c>
      <c r="Q38" t="s">
        <v>144</v>
      </c>
      <c r="R38">
        <v>3</v>
      </c>
      <c r="S38" t="s">
        <v>188</v>
      </c>
      <c r="T38" t="s">
        <v>146</v>
      </c>
      <c r="U38">
        <v>0</v>
      </c>
      <c r="V38">
        <v>2</v>
      </c>
      <c r="W38" t="s">
        <v>147</v>
      </c>
      <c r="X38" t="s">
        <v>117</v>
      </c>
      <c r="Y38" t="s">
        <v>118</v>
      </c>
      <c r="Z38" t="s">
        <v>213</v>
      </c>
      <c r="AA38" t="s">
        <v>171</v>
      </c>
      <c r="AC38" t="s">
        <v>172</v>
      </c>
      <c r="AD38" t="s">
        <v>122</v>
      </c>
      <c r="AE38" t="s">
        <v>207</v>
      </c>
      <c r="AG38" t="s">
        <v>208</v>
      </c>
      <c r="AH38" t="s">
        <v>147</v>
      </c>
      <c r="AI38" t="s">
        <v>126</v>
      </c>
      <c r="AJ38" t="s">
        <v>164</v>
      </c>
      <c r="AK38" t="s">
        <v>150</v>
      </c>
      <c r="AL38" t="s">
        <v>129</v>
      </c>
      <c r="AM38">
        <v>50</v>
      </c>
      <c r="AN38" t="s">
        <v>130</v>
      </c>
      <c r="AO38" t="s">
        <v>174</v>
      </c>
      <c r="AP38" t="s">
        <v>184</v>
      </c>
      <c r="AT38" t="s">
        <v>133</v>
      </c>
      <c r="AU38" t="s">
        <v>154</v>
      </c>
      <c r="AV38">
        <v>60</v>
      </c>
      <c r="AW38" t="s">
        <v>135</v>
      </c>
      <c r="AX38" t="s">
        <v>155</v>
      </c>
      <c r="AY38" t="s">
        <v>126</v>
      </c>
      <c r="AZ38" t="s">
        <v>214</v>
      </c>
      <c r="BA38" t="s">
        <v>150</v>
      </c>
      <c r="BB38" t="s">
        <v>129</v>
      </c>
      <c r="BC38">
        <v>40</v>
      </c>
      <c r="BD38" t="s">
        <v>130</v>
      </c>
      <c r="BE38" t="s">
        <v>131</v>
      </c>
      <c r="BF38" t="s">
        <v>138</v>
      </c>
      <c r="BJ38" t="s">
        <v>133</v>
      </c>
      <c r="BK38" t="s">
        <v>134</v>
      </c>
      <c r="BL38">
        <v>60</v>
      </c>
      <c r="BM38" t="s">
        <v>135</v>
      </c>
      <c r="BN38" t="s">
        <v>155</v>
      </c>
      <c r="CU38">
        <v>439196.59730000002</v>
      </c>
      <c r="CV38">
        <v>4943595.4479999999</v>
      </c>
      <c r="CW38">
        <v>44.643152800000003</v>
      </c>
      <c r="CX38">
        <v>-93.766730219999999</v>
      </c>
      <c r="CY38" s="3">
        <v>43939.147222222222</v>
      </c>
      <c r="CZ38" t="s">
        <v>139</v>
      </c>
      <c r="DA38" t="s">
        <v>140</v>
      </c>
      <c r="DB38" t="s">
        <v>141</v>
      </c>
      <c r="DC38" t="s">
        <v>142</v>
      </c>
      <c r="DD38" s="4" t="s">
        <v>215</v>
      </c>
    </row>
    <row r="39" spans="1:108" ht="16.5" customHeight="1" x14ac:dyDescent="0.25">
      <c r="A39">
        <v>812439</v>
      </c>
      <c r="B39" t="s">
        <v>204</v>
      </c>
      <c r="C39">
        <v>40</v>
      </c>
      <c r="D39">
        <v>0.03</v>
      </c>
      <c r="E39" t="s">
        <v>109</v>
      </c>
      <c r="G39" t="s">
        <v>110</v>
      </c>
      <c r="H39" t="s">
        <v>111</v>
      </c>
      <c r="I39" t="s">
        <v>112</v>
      </c>
      <c r="K39">
        <v>20014602</v>
      </c>
      <c r="L39">
        <v>201540008</v>
      </c>
      <c r="M39">
        <v>6</v>
      </c>
      <c r="N39" s="2">
        <v>44718</v>
      </c>
      <c r="O39">
        <v>2</v>
      </c>
      <c r="P39">
        <v>2020</v>
      </c>
      <c r="Q39" t="s">
        <v>113</v>
      </c>
      <c r="R39">
        <v>6</v>
      </c>
      <c r="T39" t="s">
        <v>170</v>
      </c>
      <c r="U39">
        <v>0</v>
      </c>
      <c r="V39">
        <v>1</v>
      </c>
      <c r="X39" t="s">
        <v>216</v>
      </c>
      <c r="Y39" t="s">
        <v>161</v>
      </c>
      <c r="Z39" t="s">
        <v>119</v>
      </c>
      <c r="AA39" t="s">
        <v>171</v>
      </c>
      <c r="AC39" t="s">
        <v>172</v>
      </c>
      <c r="AD39" t="s">
        <v>122</v>
      </c>
      <c r="AE39" t="s">
        <v>207</v>
      </c>
      <c r="AG39" t="s">
        <v>208</v>
      </c>
      <c r="AH39" t="s">
        <v>209</v>
      </c>
      <c r="AI39" t="s">
        <v>126</v>
      </c>
      <c r="AJ39" t="s">
        <v>164</v>
      </c>
      <c r="AK39" t="s">
        <v>173</v>
      </c>
      <c r="AL39" t="s">
        <v>129</v>
      </c>
      <c r="AM39">
        <v>36</v>
      </c>
      <c r="AN39" t="s">
        <v>130</v>
      </c>
      <c r="AO39" t="s">
        <v>131</v>
      </c>
      <c r="AP39" t="s">
        <v>184</v>
      </c>
      <c r="AQ39" t="s">
        <v>132</v>
      </c>
      <c r="AT39" t="s">
        <v>133</v>
      </c>
      <c r="AU39" t="s">
        <v>154</v>
      </c>
      <c r="AV39">
        <v>55</v>
      </c>
      <c r="AW39" t="s">
        <v>135</v>
      </c>
      <c r="AX39" t="s">
        <v>155</v>
      </c>
      <c r="CU39">
        <v>439237.3469</v>
      </c>
      <c r="CV39">
        <v>4943607.6204000004</v>
      </c>
      <c r="CW39">
        <v>44.643265820000003</v>
      </c>
      <c r="CX39">
        <v>-93.766217859999998</v>
      </c>
      <c r="CY39" s="3">
        <v>43984.270138888889</v>
      </c>
      <c r="CZ39" t="s">
        <v>139</v>
      </c>
      <c r="DA39" t="s">
        <v>140</v>
      </c>
      <c r="DB39" t="s">
        <v>210</v>
      </c>
      <c r="DC39" t="s">
        <v>211</v>
      </c>
      <c r="DD39" t="s">
        <v>217</v>
      </c>
    </row>
    <row r="40" spans="1:108" ht="16.5" customHeight="1" x14ac:dyDescent="0.25">
      <c r="A40">
        <v>355322</v>
      </c>
      <c r="B40" t="s">
        <v>204</v>
      </c>
      <c r="C40">
        <v>40</v>
      </c>
      <c r="D40">
        <v>4.7E-2</v>
      </c>
      <c r="E40" t="s">
        <v>109</v>
      </c>
      <c r="G40" t="s">
        <v>110</v>
      </c>
      <c r="H40" t="s">
        <v>111</v>
      </c>
      <c r="I40" t="s">
        <v>112</v>
      </c>
      <c r="K40">
        <v>16018914</v>
      </c>
      <c r="L40">
        <v>161610062</v>
      </c>
      <c r="M40">
        <v>6</v>
      </c>
      <c r="N40" s="2">
        <v>44718</v>
      </c>
      <c r="O40">
        <v>9</v>
      </c>
      <c r="P40">
        <v>2016</v>
      </c>
      <c r="Q40" t="s">
        <v>218</v>
      </c>
      <c r="R40">
        <v>8</v>
      </c>
      <c r="T40" t="s">
        <v>115</v>
      </c>
      <c r="U40">
        <v>0</v>
      </c>
      <c r="V40">
        <v>1</v>
      </c>
      <c r="X40" t="s">
        <v>219</v>
      </c>
      <c r="Y40" t="s">
        <v>161</v>
      </c>
      <c r="Z40" t="s">
        <v>119</v>
      </c>
      <c r="AA40" t="s">
        <v>171</v>
      </c>
      <c r="AC40" t="s">
        <v>172</v>
      </c>
      <c r="AD40" t="s">
        <v>122</v>
      </c>
      <c r="AE40" t="s">
        <v>207</v>
      </c>
      <c r="AG40" t="s">
        <v>208</v>
      </c>
      <c r="AH40" t="s">
        <v>209</v>
      </c>
      <c r="AI40" t="s">
        <v>126</v>
      </c>
      <c r="AJ40" t="s">
        <v>149</v>
      </c>
      <c r="AK40" t="s">
        <v>128</v>
      </c>
      <c r="AL40" t="s">
        <v>129</v>
      </c>
      <c r="AM40">
        <v>39</v>
      </c>
      <c r="AN40" t="s">
        <v>151</v>
      </c>
      <c r="AO40" t="s">
        <v>131</v>
      </c>
      <c r="AP40" t="s">
        <v>220</v>
      </c>
      <c r="AQ40" t="s">
        <v>221</v>
      </c>
      <c r="AT40" t="s">
        <v>133</v>
      </c>
      <c r="AU40" t="s">
        <v>134</v>
      </c>
      <c r="AV40">
        <v>55</v>
      </c>
      <c r="AW40" t="s">
        <v>135</v>
      </c>
      <c r="AX40" t="s">
        <v>155</v>
      </c>
      <c r="CU40">
        <v>439264.85159999999</v>
      </c>
      <c r="CV40">
        <v>4943614.5066999998</v>
      </c>
      <c r="CW40">
        <v>44.643330130000002</v>
      </c>
      <c r="CX40">
        <v>-93.765871869999998</v>
      </c>
      <c r="CY40" s="3">
        <v>42530.364583333336</v>
      </c>
      <c r="CZ40" t="s">
        <v>139</v>
      </c>
      <c r="DA40" t="s">
        <v>140</v>
      </c>
      <c r="DB40" t="s">
        <v>210</v>
      </c>
      <c r="DC40" t="s">
        <v>211</v>
      </c>
      <c r="DD40" t="s">
        <v>222</v>
      </c>
    </row>
    <row r="41" spans="1:108" ht="16.5" customHeight="1" x14ac:dyDescent="0.25">
      <c r="A41">
        <v>513349</v>
      </c>
      <c r="B41" t="s">
        <v>204</v>
      </c>
      <c r="C41">
        <v>40</v>
      </c>
      <c r="D41">
        <v>4.8000000000000001E-2</v>
      </c>
      <c r="E41" t="s">
        <v>109</v>
      </c>
      <c r="G41" t="s">
        <v>110</v>
      </c>
      <c r="H41" t="s">
        <v>111</v>
      </c>
      <c r="I41" t="s">
        <v>112</v>
      </c>
      <c r="K41">
        <v>17035583</v>
      </c>
      <c r="L41">
        <v>173050106</v>
      </c>
      <c r="M41">
        <v>11</v>
      </c>
      <c r="N41" s="2">
        <v>44876</v>
      </c>
      <c r="O41">
        <v>1</v>
      </c>
      <c r="P41">
        <v>2017</v>
      </c>
      <c r="Q41" t="s">
        <v>178</v>
      </c>
      <c r="R41">
        <v>8</v>
      </c>
      <c r="S41" t="s">
        <v>145</v>
      </c>
      <c r="T41" t="s">
        <v>115</v>
      </c>
      <c r="U41">
        <v>0</v>
      </c>
      <c r="V41">
        <v>1</v>
      </c>
      <c r="X41" t="s">
        <v>219</v>
      </c>
      <c r="Y41" t="s">
        <v>161</v>
      </c>
      <c r="Z41" t="s">
        <v>119</v>
      </c>
      <c r="AA41" t="s">
        <v>148</v>
      </c>
      <c r="AC41" t="s">
        <v>172</v>
      </c>
      <c r="AD41" t="s">
        <v>122</v>
      </c>
      <c r="AE41" t="s">
        <v>207</v>
      </c>
      <c r="AG41" t="s">
        <v>208</v>
      </c>
      <c r="AH41" t="s">
        <v>209</v>
      </c>
      <c r="AI41" t="s">
        <v>126</v>
      </c>
      <c r="AJ41" t="s">
        <v>127</v>
      </c>
      <c r="AK41" t="s">
        <v>128</v>
      </c>
      <c r="AL41" t="s">
        <v>129</v>
      </c>
      <c r="AM41">
        <v>35</v>
      </c>
      <c r="AN41" t="s">
        <v>130</v>
      </c>
      <c r="AO41" t="s">
        <v>131</v>
      </c>
      <c r="AP41" t="s">
        <v>176</v>
      </c>
      <c r="AT41" t="s">
        <v>133</v>
      </c>
      <c r="AU41" t="s">
        <v>134</v>
      </c>
      <c r="AV41">
        <v>55</v>
      </c>
      <c r="AW41" t="s">
        <v>135</v>
      </c>
      <c r="AX41" t="s">
        <v>157</v>
      </c>
      <c r="CU41">
        <v>439266.08970000001</v>
      </c>
      <c r="CV41">
        <v>4943614.7922999999</v>
      </c>
      <c r="CW41">
        <v>44.643332809999997</v>
      </c>
      <c r="CX41">
        <v>-93.765856299999996</v>
      </c>
      <c r="CY41" s="3">
        <v>43040.34375</v>
      </c>
      <c r="CZ41" t="s">
        <v>139</v>
      </c>
      <c r="DA41" t="s">
        <v>140</v>
      </c>
      <c r="DB41" t="s">
        <v>210</v>
      </c>
      <c r="DC41" t="s">
        <v>211</v>
      </c>
      <c r="DD41" t="s">
        <v>223</v>
      </c>
    </row>
    <row r="42" spans="1:108" ht="16.5" customHeight="1" x14ac:dyDescent="0.25">
      <c r="A42">
        <v>317868</v>
      </c>
      <c r="B42" t="s">
        <v>204</v>
      </c>
      <c r="C42">
        <v>40</v>
      </c>
      <c r="D42">
        <v>0.29799999999999999</v>
      </c>
      <c r="E42" t="s">
        <v>109</v>
      </c>
      <c r="G42" t="s">
        <v>110</v>
      </c>
      <c r="H42" t="s">
        <v>111</v>
      </c>
      <c r="I42" t="s">
        <v>112</v>
      </c>
      <c r="K42">
        <v>16000704</v>
      </c>
      <c r="L42">
        <v>160080080</v>
      </c>
      <c r="M42">
        <v>1</v>
      </c>
      <c r="N42" s="2">
        <v>44562</v>
      </c>
      <c r="O42">
        <v>8</v>
      </c>
      <c r="P42">
        <v>2016</v>
      </c>
      <c r="Q42" t="s">
        <v>168</v>
      </c>
      <c r="R42">
        <v>7</v>
      </c>
      <c r="T42" t="s">
        <v>115</v>
      </c>
      <c r="U42">
        <v>0</v>
      </c>
      <c r="V42">
        <v>2</v>
      </c>
      <c r="W42" t="s">
        <v>116</v>
      </c>
      <c r="X42" t="s">
        <v>117</v>
      </c>
      <c r="Y42" t="s">
        <v>161</v>
      </c>
      <c r="Z42" t="s">
        <v>276</v>
      </c>
      <c r="AA42" t="s">
        <v>162</v>
      </c>
      <c r="AC42" t="s">
        <v>281</v>
      </c>
      <c r="AD42" t="s">
        <v>122</v>
      </c>
      <c r="AE42" t="s">
        <v>207</v>
      </c>
      <c r="AG42" t="s">
        <v>208</v>
      </c>
      <c r="AH42" t="s">
        <v>125</v>
      </c>
      <c r="AI42" t="s">
        <v>126</v>
      </c>
      <c r="AJ42" t="s">
        <v>149</v>
      </c>
      <c r="AK42" t="s">
        <v>128</v>
      </c>
      <c r="AL42" t="s">
        <v>129</v>
      </c>
      <c r="AM42">
        <v>48</v>
      </c>
      <c r="AN42" t="s">
        <v>151</v>
      </c>
      <c r="AO42" t="s">
        <v>131</v>
      </c>
      <c r="AP42" t="s">
        <v>220</v>
      </c>
      <c r="AT42" t="s">
        <v>133</v>
      </c>
      <c r="AU42" t="s">
        <v>134</v>
      </c>
      <c r="AV42">
        <v>55</v>
      </c>
      <c r="AW42" t="s">
        <v>165</v>
      </c>
      <c r="AX42" t="s">
        <v>136</v>
      </c>
      <c r="AY42" t="s">
        <v>126</v>
      </c>
      <c r="AZ42" t="s">
        <v>282</v>
      </c>
      <c r="BA42" t="s">
        <v>193</v>
      </c>
      <c r="BB42" t="s">
        <v>129</v>
      </c>
      <c r="BC42">
        <v>57</v>
      </c>
      <c r="BD42" t="s">
        <v>130</v>
      </c>
      <c r="BE42" t="s">
        <v>131</v>
      </c>
      <c r="BF42" t="s">
        <v>194</v>
      </c>
      <c r="BJ42" t="s">
        <v>133</v>
      </c>
      <c r="BK42" t="s">
        <v>134</v>
      </c>
      <c r="BL42">
        <v>55</v>
      </c>
      <c r="BM42" t="s">
        <v>156</v>
      </c>
      <c r="BN42" t="s">
        <v>157</v>
      </c>
      <c r="CU42">
        <v>439659.05810000002</v>
      </c>
      <c r="CV42">
        <v>4943703.8938999996</v>
      </c>
      <c r="CW42">
        <v>44.64416799</v>
      </c>
      <c r="CX42">
        <v>-93.760911930000006</v>
      </c>
      <c r="CY42" s="3">
        <v>42377.298611111109</v>
      </c>
      <c r="CZ42" t="s">
        <v>139</v>
      </c>
      <c r="DA42" t="s">
        <v>140</v>
      </c>
      <c r="DB42" t="s">
        <v>210</v>
      </c>
      <c r="DC42" t="s">
        <v>211</v>
      </c>
      <c r="DD42" t="s">
        <v>283</v>
      </c>
    </row>
    <row r="43" spans="1:108" ht="16.5" customHeight="1" x14ac:dyDescent="0.25">
      <c r="A43">
        <v>350846</v>
      </c>
      <c r="B43" t="s">
        <v>204</v>
      </c>
      <c r="C43">
        <v>40</v>
      </c>
      <c r="D43">
        <v>0.44900000000000001</v>
      </c>
      <c r="E43" t="s">
        <v>109</v>
      </c>
      <c r="G43" t="s">
        <v>110</v>
      </c>
      <c r="H43" t="s">
        <v>111</v>
      </c>
      <c r="I43" t="s">
        <v>112</v>
      </c>
      <c r="K43">
        <v>16016458</v>
      </c>
      <c r="L43">
        <v>161430086</v>
      </c>
      <c r="M43">
        <v>5</v>
      </c>
      <c r="N43" s="2">
        <v>44686</v>
      </c>
      <c r="O43">
        <v>22</v>
      </c>
      <c r="P43">
        <v>2016</v>
      </c>
      <c r="Q43" t="s">
        <v>205</v>
      </c>
      <c r="R43">
        <v>17</v>
      </c>
      <c r="S43" t="s">
        <v>169</v>
      </c>
      <c r="T43" t="s">
        <v>170</v>
      </c>
      <c r="U43">
        <v>0</v>
      </c>
      <c r="V43">
        <v>1</v>
      </c>
      <c r="X43" t="s">
        <v>284</v>
      </c>
      <c r="Y43" t="s">
        <v>161</v>
      </c>
      <c r="Z43" t="s">
        <v>119</v>
      </c>
      <c r="AA43" t="s">
        <v>171</v>
      </c>
      <c r="AC43" t="s">
        <v>172</v>
      </c>
      <c r="AD43" t="s">
        <v>122</v>
      </c>
      <c r="AE43" t="s">
        <v>207</v>
      </c>
      <c r="AG43" t="s">
        <v>208</v>
      </c>
      <c r="AH43" t="s">
        <v>163</v>
      </c>
      <c r="AI43" t="s">
        <v>126</v>
      </c>
      <c r="AJ43" t="s">
        <v>233</v>
      </c>
      <c r="AK43" t="s">
        <v>173</v>
      </c>
      <c r="AL43" t="s">
        <v>257</v>
      </c>
      <c r="AM43">
        <v>52</v>
      </c>
      <c r="AN43" t="s">
        <v>151</v>
      </c>
      <c r="AO43" t="s">
        <v>234</v>
      </c>
      <c r="AP43" t="s">
        <v>132</v>
      </c>
      <c r="AQ43" t="s">
        <v>221</v>
      </c>
      <c r="AT43" t="s">
        <v>133</v>
      </c>
      <c r="AU43" t="s">
        <v>134</v>
      </c>
      <c r="AV43">
        <v>55</v>
      </c>
      <c r="AW43" t="s">
        <v>156</v>
      </c>
      <c r="AX43" t="s">
        <v>136</v>
      </c>
      <c r="CU43">
        <v>439889.65909999999</v>
      </c>
      <c r="CV43">
        <v>4943773.6575999996</v>
      </c>
      <c r="CW43">
        <v>44.644815319999999</v>
      </c>
      <c r="CX43">
        <v>-93.758012460000003</v>
      </c>
      <c r="CY43" s="3">
        <v>42512.711805555555</v>
      </c>
      <c r="CZ43" t="s">
        <v>139</v>
      </c>
      <c r="DA43" t="s">
        <v>140</v>
      </c>
      <c r="DB43" t="s">
        <v>210</v>
      </c>
      <c r="DC43" t="s">
        <v>211</v>
      </c>
      <c r="DD43" t="s">
        <v>285</v>
      </c>
    </row>
    <row r="44" spans="1:108" ht="16.5" customHeight="1" x14ac:dyDescent="0.25">
      <c r="A44">
        <v>707739</v>
      </c>
      <c r="B44" t="s">
        <v>204</v>
      </c>
      <c r="C44">
        <v>40</v>
      </c>
      <c r="D44">
        <v>0.48399999999999999</v>
      </c>
      <c r="E44" t="s">
        <v>109</v>
      </c>
      <c r="G44" t="s">
        <v>110</v>
      </c>
      <c r="H44" t="s">
        <v>111</v>
      </c>
      <c r="I44" t="s">
        <v>112</v>
      </c>
      <c r="K44">
        <v>19012437</v>
      </c>
      <c r="L44">
        <v>191240034</v>
      </c>
      <c r="M44">
        <v>5</v>
      </c>
      <c r="N44" s="2">
        <v>44686</v>
      </c>
      <c r="O44">
        <v>4</v>
      </c>
      <c r="P44">
        <v>2019</v>
      </c>
      <c r="Q44" t="s">
        <v>144</v>
      </c>
      <c r="R44">
        <v>12</v>
      </c>
      <c r="T44" t="s">
        <v>201</v>
      </c>
      <c r="U44">
        <v>0</v>
      </c>
      <c r="V44">
        <v>1</v>
      </c>
      <c r="X44" t="s">
        <v>216</v>
      </c>
      <c r="Y44" t="s">
        <v>161</v>
      </c>
      <c r="Z44" t="s">
        <v>119</v>
      </c>
      <c r="AA44" t="s">
        <v>171</v>
      </c>
      <c r="AC44" t="s">
        <v>172</v>
      </c>
      <c r="AD44" t="s">
        <v>122</v>
      </c>
      <c r="AE44" t="s">
        <v>207</v>
      </c>
      <c r="AG44" t="s">
        <v>208</v>
      </c>
      <c r="AH44" t="s">
        <v>209</v>
      </c>
      <c r="AI44" t="s">
        <v>126</v>
      </c>
      <c r="AJ44" t="s">
        <v>233</v>
      </c>
      <c r="AK44" t="s">
        <v>193</v>
      </c>
      <c r="AL44" t="s">
        <v>257</v>
      </c>
      <c r="AM44">
        <v>49</v>
      </c>
      <c r="AN44" t="s">
        <v>151</v>
      </c>
      <c r="AO44" t="s">
        <v>131</v>
      </c>
      <c r="AP44" t="s">
        <v>183</v>
      </c>
      <c r="AT44" t="s">
        <v>133</v>
      </c>
      <c r="AU44" t="s">
        <v>134</v>
      </c>
      <c r="AV44">
        <v>55</v>
      </c>
      <c r="AW44" t="s">
        <v>156</v>
      </c>
      <c r="AX44" t="s">
        <v>155</v>
      </c>
      <c r="CU44">
        <v>439928.54369999998</v>
      </c>
      <c r="CV44">
        <v>4943808.9886999996</v>
      </c>
      <c r="CW44">
        <v>44.645136620000002</v>
      </c>
      <c r="CX44">
        <v>-93.757526299999995</v>
      </c>
      <c r="CY44" s="3">
        <v>43589.510416666664</v>
      </c>
      <c r="CZ44" t="s">
        <v>139</v>
      </c>
      <c r="DA44" t="s">
        <v>140</v>
      </c>
      <c r="DB44" t="s">
        <v>210</v>
      </c>
      <c r="DC44" t="s">
        <v>211</v>
      </c>
      <c r="DD44" t="s">
        <v>286</v>
      </c>
    </row>
    <row r="45" spans="1:108" ht="16.5" customHeight="1" x14ac:dyDescent="0.25">
      <c r="A45">
        <v>347741</v>
      </c>
      <c r="B45" t="s">
        <v>204</v>
      </c>
      <c r="C45">
        <v>40</v>
      </c>
      <c r="D45">
        <v>0.48599999999999999</v>
      </c>
      <c r="E45" t="s">
        <v>109</v>
      </c>
      <c r="G45" t="s">
        <v>110</v>
      </c>
      <c r="H45" t="s">
        <v>111</v>
      </c>
      <c r="I45" t="s">
        <v>112</v>
      </c>
      <c r="K45">
        <v>16014693</v>
      </c>
      <c r="L45">
        <v>161290130</v>
      </c>
      <c r="M45">
        <v>5</v>
      </c>
      <c r="N45" s="2">
        <v>44686</v>
      </c>
      <c r="O45">
        <v>8</v>
      </c>
      <c r="P45">
        <v>2016</v>
      </c>
      <c r="Q45" t="s">
        <v>205</v>
      </c>
      <c r="R45">
        <v>10</v>
      </c>
      <c r="T45" t="s">
        <v>146</v>
      </c>
      <c r="U45">
        <v>0</v>
      </c>
      <c r="V45">
        <v>1</v>
      </c>
      <c r="X45" t="s">
        <v>216</v>
      </c>
      <c r="Y45" t="s">
        <v>161</v>
      </c>
      <c r="Z45" t="s">
        <v>119</v>
      </c>
      <c r="AA45" t="s">
        <v>171</v>
      </c>
      <c r="AC45" t="s">
        <v>172</v>
      </c>
      <c r="AD45" t="s">
        <v>122</v>
      </c>
      <c r="AE45" t="s">
        <v>207</v>
      </c>
      <c r="AG45" t="s">
        <v>208</v>
      </c>
      <c r="AH45" t="s">
        <v>209</v>
      </c>
      <c r="AI45" t="s">
        <v>126</v>
      </c>
      <c r="AJ45" t="s">
        <v>233</v>
      </c>
      <c r="AK45" t="s">
        <v>128</v>
      </c>
      <c r="AL45" t="s">
        <v>257</v>
      </c>
      <c r="AM45">
        <v>40</v>
      </c>
      <c r="AN45" t="s">
        <v>130</v>
      </c>
      <c r="AO45" t="s">
        <v>131</v>
      </c>
      <c r="AP45" t="s">
        <v>183</v>
      </c>
      <c r="AT45" t="s">
        <v>133</v>
      </c>
      <c r="AU45" t="s">
        <v>134</v>
      </c>
      <c r="AV45">
        <v>55</v>
      </c>
      <c r="AW45" t="s">
        <v>165</v>
      </c>
      <c r="AX45" t="s">
        <v>136</v>
      </c>
      <c r="CU45">
        <v>439929.50219999999</v>
      </c>
      <c r="CV45">
        <v>4943812.1140000001</v>
      </c>
      <c r="CW45">
        <v>44.645164829999999</v>
      </c>
      <c r="CX45">
        <v>-93.757514580000006</v>
      </c>
      <c r="CY45" s="3">
        <v>42498.416666666664</v>
      </c>
      <c r="CZ45" t="s">
        <v>139</v>
      </c>
      <c r="DA45" t="s">
        <v>140</v>
      </c>
      <c r="DB45" t="s">
        <v>210</v>
      </c>
      <c r="DC45" t="s">
        <v>211</v>
      </c>
      <c r="DD45" t="s">
        <v>287</v>
      </c>
    </row>
    <row r="46" spans="1:108" ht="16.5" customHeight="1" x14ac:dyDescent="0.25">
      <c r="A46">
        <v>361322</v>
      </c>
      <c r="B46" t="s">
        <v>204</v>
      </c>
      <c r="C46">
        <v>40</v>
      </c>
      <c r="D46">
        <v>0.49</v>
      </c>
      <c r="E46" t="s">
        <v>109</v>
      </c>
      <c r="G46" t="s">
        <v>110</v>
      </c>
      <c r="H46" t="s">
        <v>111</v>
      </c>
      <c r="I46" t="s">
        <v>112</v>
      </c>
      <c r="K46">
        <v>16022089</v>
      </c>
      <c r="L46">
        <v>161850068</v>
      </c>
      <c r="M46">
        <v>7</v>
      </c>
      <c r="N46" s="2">
        <v>44749</v>
      </c>
      <c r="O46">
        <v>3</v>
      </c>
      <c r="P46">
        <v>2016</v>
      </c>
      <c r="Q46" t="s">
        <v>205</v>
      </c>
      <c r="R46">
        <v>15</v>
      </c>
      <c r="S46" t="s">
        <v>145</v>
      </c>
      <c r="T46" t="s">
        <v>201</v>
      </c>
      <c r="U46">
        <v>0</v>
      </c>
      <c r="V46">
        <v>2</v>
      </c>
      <c r="X46" t="s">
        <v>219</v>
      </c>
      <c r="Y46" t="s">
        <v>161</v>
      </c>
      <c r="Z46" t="s">
        <v>119</v>
      </c>
      <c r="AA46" t="s">
        <v>171</v>
      </c>
      <c r="AC46" t="s">
        <v>172</v>
      </c>
      <c r="AD46" t="s">
        <v>122</v>
      </c>
      <c r="AE46" t="s">
        <v>207</v>
      </c>
      <c r="AG46" t="s">
        <v>208</v>
      </c>
      <c r="AH46" t="s">
        <v>174</v>
      </c>
      <c r="AI46" t="s">
        <v>126</v>
      </c>
      <c r="AJ46" t="s">
        <v>233</v>
      </c>
      <c r="AK46" t="s">
        <v>128</v>
      </c>
      <c r="AL46" t="s">
        <v>129</v>
      </c>
      <c r="AM46">
        <v>21</v>
      </c>
      <c r="AN46" t="s">
        <v>130</v>
      </c>
      <c r="AO46" t="s">
        <v>131</v>
      </c>
      <c r="AP46" t="s">
        <v>132</v>
      </c>
      <c r="AT46" t="s">
        <v>133</v>
      </c>
      <c r="AU46" t="s">
        <v>134</v>
      </c>
      <c r="AV46">
        <v>55</v>
      </c>
      <c r="AW46" t="s">
        <v>165</v>
      </c>
      <c r="AX46" t="s">
        <v>155</v>
      </c>
      <c r="AY46" t="s">
        <v>126</v>
      </c>
      <c r="AZ46" t="s">
        <v>233</v>
      </c>
      <c r="BA46" t="s">
        <v>128</v>
      </c>
      <c r="BB46" t="s">
        <v>129</v>
      </c>
      <c r="BC46">
        <v>49</v>
      </c>
      <c r="BD46" t="s">
        <v>130</v>
      </c>
      <c r="BE46" t="s">
        <v>131</v>
      </c>
      <c r="BF46" t="s">
        <v>220</v>
      </c>
      <c r="BJ46" t="s">
        <v>133</v>
      </c>
      <c r="BK46" t="s">
        <v>134</v>
      </c>
      <c r="BL46">
        <v>55</v>
      </c>
      <c r="BM46" t="s">
        <v>165</v>
      </c>
      <c r="BN46" t="s">
        <v>155</v>
      </c>
      <c r="CU46">
        <v>439931.56020000001</v>
      </c>
      <c r="CV46">
        <v>4943818.8246999998</v>
      </c>
      <c r="CW46">
        <v>44.645225410000002</v>
      </c>
      <c r="CX46">
        <v>-93.757489419999999</v>
      </c>
      <c r="CY46" s="3">
        <v>42554.625</v>
      </c>
      <c r="CZ46" t="s">
        <v>139</v>
      </c>
      <c r="DA46" t="s">
        <v>140</v>
      </c>
      <c r="DB46" t="s">
        <v>210</v>
      </c>
      <c r="DC46" t="s">
        <v>211</v>
      </c>
      <c r="DD46" t="s">
        <v>288</v>
      </c>
    </row>
    <row r="47" spans="1:108" ht="16.5" customHeight="1" x14ac:dyDescent="0.25">
      <c r="A47">
        <v>487275</v>
      </c>
      <c r="B47" t="s">
        <v>204</v>
      </c>
      <c r="C47">
        <v>40</v>
      </c>
      <c r="D47">
        <v>0.498</v>
      </c>
      <c r="E47" t="s">
        <v>109</v>
      </c>
      <c r="G47" t="s">
        <v>110</v>
      </c>
      <c r="H47" t="s">
        <v>111</v>
      </c>
      <c r="I47" t="s">
        <v>112</v>
      </c>
      <c r="K47">
        <v>17023692</v>
      </c>
      <c r="L47">
        <v>171970057</v>
      </c>
      <c r="M47">
        <v>7</v>
      </c>
      <c r="N47" s="2">
        <v>44749</v>
      </c>
      <c r="O47">
        <v>16</v>
      </c>
      <c r="P47">
        <v>2017</v>
      </c>
      <c r="Q47" t="s">
        <v>205</v>
      </c>
      <c r="R47">
        <v>15</v>
      </c>
      <c r="T47" t="s">
        <v>170</v>
      </c>
      <c r="U47">
        <v>0</v>
      </c>
      <c r="V47">
        <v>1</v>
      </c>
      <c r="X47" t="s">
        <v>216</v>
      </c>
      <c r="Y47" t="s">
        <v>161</v>
      </c>
      <c r="Z47" t="s">
        <v>119</v>
      </c>
      <c r="AA47" t="s">
        <v>171</v>
      </c>
      <c r="AC47" t="s">
        <v>172</v>
      </c>
      <c r="AD47" t="s">
        <v>122</v>
      </c>
      <c r="AE47" t="s">
        <v>207</v>
      </c>
      <c r="AG47" t="s">
        <v>208</v>
      </c>
      <c r="AH47" t="s">
        <v>209</v>
      </c>
      <c r="AI47" t="s">
        <v>126</v>
      </c>
      <c r="AJ47" t="s">
        <v>233</v>
      </c>
      <c r="AK47" t="s">
        <v>128</v>
      </c>
      <c r="AL47" t="s">
        <v>257</v>
      </c>
      <c r="AM47">
        <v>52</v>
      </c>
      <c r="AN47" t="s">
        <v>151</v>
      </c>
      <c r="AO47" t="s">
        <v>131</v>
      </c>
      <c r="AP47" t="s">
        <v>183</v>
      </c>
      <c r="AT47" t="s">
        <v>133</v>
      </c>
      <c r="AU47" t="s">
        <v>134</v>
      </c>
      <c r="AV47">
        <v>55</v>
      </c>
      <c r="AW47" t="s">
        <v>165</v>
      </c>
      <c r="AX47" t="s">
        <v>155</v>
      </c>
      <c r="CU47">
        <v>439935.17619999999</v>
      </c>
      <c r="CV47">
        <v>4943830.6157</v>
      </c>
      <c r="CW47">
        <v>44.645331849999998</v>
      </c>
      <c r="CX47">
        <v>-93.757445200000006</v>
      </c>
      <c r="CY47" s="3">
        <v>42932.628472222219</v>
      </c>
      <c r="CZ47" t="s">
        <v>139</v>
      </c>
      <c r="DA47" t="s">
        <v>140</v>
      </c>
      <c r="DB47" t="s">
        <v>210</v>
      </c>
      <c r="DC47" t="s">
        <v>211</v>
      </c>
      <c r="DD47" t="s">
        <v>289</v>
      </c>
    </row>
    <row r="48" spans="1:108" ht="16.5" customHeight="1" x14ac:dyDescent="0.25">
      <c r="A48">
        <v>518401</v>
      </c>
      <c r="B48" t="s">
        <v>204</v>
      </c>
      <c r="C48">
        <v>40</v>
      </c>
      <c r="D48">
        <v>0.503</v>
      </c>
      <c r="E48" t="s">
        <v>109</v>
      </c>
      <c r="G48" t="s">
        <v>110</v>
      </c>
      <c r="H48" t="s">
        <v>111</v>
      </c>
      <c r="I48" t="s">
        <v>112</v>
      </c>
      <c r="K48">
        <v>17513077</v>
      </c>
      <c r="L48">
        <v>173220172</v>
      </c>
      <c r="M48">
        <v>11</v>
      </c>
      <c r="N48" s="2">
        <v>44876</v>
      </c>
      <c r="O48">
        <v>18</v>
      </c>
      <c r="P48">
        <v>2017</v>
      </c>
      <c r="Q48" t="s">
        <v>144</v>
      </c>
      <c r="R48">
        <v>19</v>
      </c>
      <c r="S48" t="s">
        <v>145</v>
      </c>
      <c r="T48" t="s">
        <v>115</v>
      </c>
      <c r="U48">
        <v>0</v>
      </c>
      <c r="V48">
        <v>1</v>
      </c>
      <c r="X48" t="s">
        <v>219</v>
      </c>
      <c r="Y48" t="s">
        <v>161</v>
      </c>
      <c r="Z48" t="s">
        <v>213</v>
      </c>
      <c r="AA48" t="s">
        <v>171</v>
      </c>
      <c r="AC48" t="s">
        <v>172</v>
      </c>
      <c r="AD48" t="s">
        <v>122</v>
      </c>
      <c r="AE48" t="s">
        <v>207</v>
      </c>
      <c r="AG48" t="s">
        <v>208</v>
      </c>
      <c r="AH48" t="s">
        <v>209</v>
      </c>
      <c r="AI48" t="s">
        <v>126</v>
      </c>
      <c r="AJ48" t="s">
        <v>149</v>
      </c>
      <c r="AK48" t="s">
        <v>128</v>
      </c>
      <c r="AL48" t="s">
        <v>257</v>
      </c>
      <c r="AM48">
        <v>18</v>
      </c>
      <c r="AN48" t="s">
        <v>151</v>
      </c>
      <c r="AO48" t="s">
        <v>131</v>
      </c>
      <c r="AP48" t="s">
        <v>279</v>
      </c>
      <c r="AT48" t="s">
        <v>133</v>
      </c>
      <c r="AU48" t="s">
        <v>290</v>
      </c>
      <c r="AV48">
        <v>55</v>
      </c>
      <c r="AW48" t="s">
        <v>165</v>
      </c>
      <c r="AX48" t="s">
        <v>155</v>
      </c>
      <c r="CU48">
        <v>439937.6189</v>
      </c>
      <c r="CV48">
        <v>4943838.5806999998</v>
      </c>
      <c r="CW48">
        <v>44.64540375</v>
      </c>
      <c r="CX48">
        <v>-93.757415330000001</v>
      </c>
      <c r="CY48" s="3">
        <v>43057.79583333333</v>
      </c>
      <c r="CZ48" t="s">
        <v>139</v>
      </c>
      <c r="DA48" t="s">
        <v>140</v>
      </c>
      <c r="DB48" t="s">
        <v>141</v>
      </c>
      <c r="DC48" t="s">
        <v>142</v>
      </c>
      <c r="DD48" t="s">
        <v>291</v>
      </c>
    </row>
    <row r="49" spans="1:108" ht="16.5" customHeight="1" x14ac:dyDescent="0.25">
      <c r="A49">
        <v>364015</v>
      </c>
      <c r="B49" t="s">
        <v>204</v>
      </c>
      <c r="C49">
        <v>40</v>
      </c>
      <c r="D49">
        <v>0.52700000000000002</v>
      </c>
      <c r="E49" t="s">
        <v>109</v>
      </c>
      <c r="G49" t="s">
        <v>110</v>
      </c>
      <c r="H49" t="s">
        <v>111</v>
      </c>
      <c r="I49" t="s">
        <v>112</v>
      </c>
      <c r="K49">
        <v>16023685</v>
      </c>
      <c r="L49">
        <v>161970071</v>
      </c>
      <c r="M49">
        <v>7</v>
      </c>
      <c r="N49" s="2">
        <v>44749</v>
      </c>
      <c r="O49">
        <v>15</v>
      </c>
      <c r="P49">
        <v>2016</v>
      </c>
      <c r="Q49" t="s">
        <v>168</v>
      </c>
      <c r="R49">
        <v>3</v>
      </c>
      <c r="T49" t="s">
        <v>115</v>
      </c>
      <c r="U49">
        <v>0</v>
      </c>
      <c r="V49">
        <v>1</v>
      </c>
      <c r="X49" t="s">
        <v>292</v>
      </c>
      <c r="Y49" t="s">
        <v>161</v>
      </c>
      <c r="Z49" t="s">
        <v>119</v>
      </c>
      <c r="AA49" t="s">
        <v>171</v>
      </c>
      <c r="AC49" t="s">
        <v>174</v>
      </c>
      <c r="AD49" t="s">
        <v>122</v>
      </c>
      <c r="AE49" t="s">
        <v>207</v>
      </c>
      <c r="AG49" t="s">
        <v>208</v>
      </c>
      <c r="AH49" t="s">
        <v>209</v>
      </c>
      <c r="AI49" t="s">
        <v>126</v>
      </c>
      <c r="AJ49" t="s">
        <v>149</v>
      </c>
      <c r="AK49" t="s">
        <v>128</v>
      </c>
      <c r="AL49" t="s">
        <v>257</v>
      </c>
      <c r="AM49">
        <v>20</v>
      </c>
      <c r="AN49" t="s">
        <v>151</v>
      </c>
      <c r="AO49" t="s">
        <v>131</v>
      </c>
      <c r="AP49" t="s">
        <v>221</v>
      </c>
      <c r="AT49" t="s">
        <v>133</v>
      </c>
      <c r="AU49" t="s">
        <v>134</v>
      </c>
      <c r="AV49">
        <v>55</v>
      </c>
      <c r="AW49" t="s">
        <v>165</v>
      </c>
      <c r="AX49" t="s">
        <v>136</v>
      </c>
      <c r="CU49">
        <v>439932.49829999998</v>
      </c>
      <c r="CV49">
        <v>4943875.6459999997</v>
      </c>
      <c r="CW49">
        <v>44.645736970000002</v>
      </c>
      <c r="CX49">
        <v>-93.757484239999997</v>
      </c>
      <c r="CY49" s="3">
        <v>42566.135416666664</v>
      </c>
      <c r="CZ49" t="s">
        <v>139</v>
      </c>
      <c r="DA49" t="s">
        <v>140</v>
      </c>
      <c r="DB49" t="s">
        <v>210</v>
      </c>
      <c r="DC49" t="s">
        <v>211</v>
      </c>
      <c r="DD49" t="s">
        <v>293</v>
      </c>
    </row>
    <row r="50" spans="1:108" ht="16.5" customHeight="1" x14ac:dyDescent="0.25">
      <c r="A50">
        <v>752312</v>
      </c>
      <c r="B50" t="s">
        <v>204</v>
      </c>
      <c r="C50">
        <v>40</v>
      </c>
      <c r="D50">
        <v>0.55300000000000005</v>
      </c>
      <c r="E50" t="s">
        <v>109</v>
      </c>
      <c r="G50" t="s">
        <v>110</v>
      </c>
      <c r="H50" t="s">
        <v>111</v>
      </c>
      <c r="I50" t="s">
        <v>112</v>
      </c>
      <c r="K50">
        <v>19029899</v>
      </c>
      <c r="L50">
        <v>192780026</v>
      </c>
      <c r="M50">
        <v>10</v>
      </c>
      <c r="N50" s="2">
        <v>44844</v>
      </c>
      <c r="O50">
        <v>5</v>
      </c>
      <c r="P50">
        <v>2019</v>
      </c>
      <c r="Q50" t="s">
        <v>144</v>
      </c>
      <c r="R50">
        <v>10</v>
      </c>
      <c r="S50" t="s">
        <v>145</v>
      </c>
      <c r="T50" t="s">
        <v>115</v>
      </c>
      <c r="U50">
        <v>0</v>
      </c>
      <c r="V50">
        <v>1</v>
      </c>
      <c r="X50" t="s">
        <v>275</v>
      </c>
      <c r="Y50" t="s">
        <v>161</v>
      </c>
      <c r="Z50" t="s">
        <v>119</v>
      </c>
      <c r="AA50" t="s">
        <v>148</v>
      </c>
      <c r="AC50" t="s">
        <v>121</v>
      </c>
      <c r="AD50" t="s">
        <v>122</v>
      </c>
      <c r="AE50" t="s">
        <v>207</v>
      </c>
      <c r="AG50" t="s">
        <v>208</v>
      </c>
      <c r="AH50" t="s">
        <v>209</v>
      </c>
      <c r="AI50" t="s">
        <v>126</v>
      </c>
      <c r="AJ50" t="s">
        <v>149</v>
      </c>
      <c r="AK50" t="s">
        <v>193</v>
      </c>
      <c r="AL50" t="s">
        <v>129</v>
      </c>
      <c r="AM50">
        <v>22</v>
      </c>
      <c r="AN50" t="s">
        <v>130</v>
      </c>
      <c r="AO50" t="s">
        <v>131</v>
      </c>
      <c r="AP50" t="s">
        <v>294</v>
      </c>
      <c r="AT50" t="s">
        <v>133</v>
      </c>
      <c r="AU50" t="s">
        <v>134</v>
      </c>
      <c r="AV50">
        <v>55</v>
      </c>
      <c r="AW50" t="s">
        <v>135</v>
      </c>
      <c r="AX50" t="s">
        <v>157</v>
      </c>
      <c r="CU50">
        <v>439920.0515</v>
      </c>
      <c r="CV50">
        <v>4943915.5310000004</v>
      </c>
      <c r="CW50">
        <v>44.64609497</v>
      </c>
      <c r="CX50">
        <v>-93.757645859999997</v>
      </c>
      <c r="CY50" s="3">
        <v>43743.454861111109</v>
      </c>
      <c r="CZ50" t="s">
        <v>139</v>
      </c>
      <c r="DA50" t="s">
        <v>140</v>
      </c>
      <c r="DB50" t="s">
        <v>210</v>
      </c>
      <c r="DC50" t="s">
        <v>211</v>
      </c>
      <c r="DD50" t="s">
        <v>295</v>
      </c>
    </row>
    <row r="51" spans="1:108" ht="16.5" customHeight="1" x14ac:dyDescent="0.25">
      <c r="A51">
        <v>807837</v>
      </c>
      <c r="B51" t="s">
        <v>204</v>
      </c>
      <c r="C51">
        <v>40</v>
      </c>
      <c r="D51">
        <v>0.56100000000000005</v>
      </c>
      <c r="E51" t="s">
        <v>109</v>
      </c>
      <c r="G51" t="s">
        <v>110</v>
      </c>
      <c r="H51" t="s">
        <v>111</v>
      </c>
      <c r="I51" t="s">
        <v>112</v>
      </c>
      <c r="K51">
        <v>20010683</v>
      </c>
      <c r="L51">
        <v>201130061</v>
      </c>
      <c r="M51">
        <v>4</v>
      </c>
      <c r="N51" s="2">
        <v>44655</v>
      </c>
      <c r="O51">
        <v>22</v>
      </c>
      <c r="P51">
        <v>2020</v>
      </c>
      <c r="Q51" t="s">
        <v>178</v>
      </c>
      <c r="R51">
        <v>17</v>
      </c>
      <c r="T51" t="s">
        <v>170</v>
      </c>
      <c r="U51">
        <v>0</v>
      </c>
      <c r="V51">
        <v>1</v>
      </c>
      <c r="X51" t="s">
        <v>284</v>
      </c>
      <c r="Y51" t="s">
        <v>161</v>
      </c>
      <c r="Z51" t="s">
        <v>119</v>
      </c>
      <c r="AA51" t="s">
        <v>171</v>
      </c>
      <c r="AC51" t="s">
        <v>172</v>
      </c>
      <c r="AD51" t="s">
        <v>122</v>
      </c>
      <c r="AE51" t="s">
        <v>207</v>
      </c>
      <c r="AG51" t="s">
        <v>208</v>
      </c>
      <c r="AH51" t="s">
        <v>163</v>
      </c>
      <c r="AI51" t="s">
        <v>126</v>
      </c>
      <c r="AJ51" t="s">
        <v>233</v>
      </c>
      <c r="AK51" t="s">
        <v>193</v>
      </c>
      <c r="AL51" t="s">
        <v>257</v>
      </c>
      <c r="AM51">
        <v>38</v>
      </c>
      <c r="AN51" t="s">
        <v>151</v>
      </c>
      <c r="AO51" t="s">
        <v>131</v>
      </c>
      <c r="AP51" t="s">
        <v>221</v>
      </c>
      <c r="AT51" t="s">
        <v>133</v>
      </c>
      <c r="AU51" t="s">
        <v>134</v>
      </c>
      <c r="AV51">
        <v>55</v>
      </c>
      <c r="AW51" t="s">
        <v>165</v>
      </c>
      <c r="AX51" t="s">
        <v>157</v>
      </c>
      <c r="CU51">
        <v>439913.91110000003</v>
      </c>
      <c r="CV51">
        <v>4943927.5776000004</v>
      </c>
      <c r="CW51">
        <v>44.646202889999998</v>
      </c>
      <c r="CX51">
        <v>-93.757724699999997</v>
      </c>
      <c r="CY51" s="3">
        <v>43943.712500000001</v>
      </c>
      <c r="CZ51" t="s">
        <v>139</v>
      </c>
      <c r="DA51" t="s">
        <v>140</v>
      </c>
      <c r="DB51" t="s">
        <v>210</v>
      </c>
      <c r="DC51" t="s">
        <v>211</v>
      </c>
      <c r="DD51" t="s">
        <v>296</v>
      </c>
    </row>
    <row r="52" spans="1:108" ht="16.5" customHeight="1" x14ac:dyDescent="0.25">
      <c r="A52">
        <v>430379</v>
      </c>
      <c r="B52" t="s">
        <v>204</v>
      </c>
      <c r="C52">
        <v>40</v>
      </c>
      <c r="D52">
        <v>0.57199999999999995</v>
      </c>
      <c r="E52" t="s">
        <v>109</v>
      </c>
      <c r="G52" t="s">
        <v>110</v>
      </c>
      <c r="H52" t="s">
        <v>111</v>
      </c>
      <c r="I52" t="s">
        <v>112</v>
      </c>
      <c r="K52">
        <v>17007646</v>
      </c>
      <c r="L52">
        <v>170670242</v>
      </c>
      <c r="M52">
        <v>3</v>
      </c>
      <c r="N52" s="2">
        <v>44623</v>
      </c>
      <c r="O52">
        <v>8</v>
      </c>
      <c r="P52">
        <v>2017</v>
      </c>
      <c r="Q52" t="s">
        <v>178</v>
      </c>
      <c r="R52">
        <v>0</v>
      </c>
      <c r="S52" t="s">
        <v>188</v>
      </c>
      <c r="T52" t="s">
        <v>115</v>
      </c>
      <c r="U52">
        <v>0</v>
      </c>
      <c r="V52">
        <v>1</v>
      </c>
      <c r="X52" t="s">
        <v>240</v>
      </c>
      <c r="Y52" t="s">
        <v>174</v>
      </c>
      <c r="Z52" t="s">
        <v>213</v>
      </c>
      <c r="AA52" t="s">
        <v>171</v>
      </c>
      <c r="AC52" t="s">
        <v>172</v>
      </c>
      <c r="AD52" t="s">
        <v>122</v>
      </c>
      <c r="AE52" t="s">
        <v>207</v>
      </c>
      <c r="AG52" t="s">
        <v>208</v>
      </c>
      <c r="AH52" t="s">
        <v>209</v>
      </c>
      <c r="AI52" t="s">
        <v>126</v>
      </c>
      <c r="AJ52" t="s">
        <v>149</v>
      </c>
      <c r="AK52" t="s">
        <v>193</v>
      </c>
      <c r="AL52" t="s">
        <v>257</v>
      </c>
      <c r="AM52">
        <v>19</v>
      </c>
      <c r="AN52" t="s">
        <v>151</v>
      </c>
      <c r="AO52" t="s">
        <v>131</v>
      </c>
      <c r="AP52" t="s">
        <v>183</v>
      </c>
      <c r="AT52" t="s">
        <v>133</v>
      </c>
      <c r="AU52" t="s">
        <v>134</v>
      </c>
      <c r="AV52">
        <v>55</v>
      </c>
      <c r="AW52" t="s">
        <v>156</v>
      </c>
      <c r="AX52" t="s">
        <v>157</v>
      </c>
      <c r="CU52">
        <v>439905.64750000002</v>
      </c>
      <c r="CV52">
        <v>4943942.3163000001</v>
      </c>
      <c r="CW52">
        <v>44.646334869999997</v>
      </c>
      <c r="CX52">
        <v>-93.757830630000001</v>
      </c>
      <c r="CY52" s="3">
        <v>42802.03125</v>
      </c>
      <c r="CZ52" t="s">
        <v>139</v>
      </c>
      <c r="DA52" t="s">
        <v>140</v>
      </c>
      <c r="DB52" t="s">
        <v>210</v>
      </c>
      <c r="DC52" t="s">
        <v>211</v>
      </c>
      <c r="DD52" t="s">
        <v>297</v>
      </c>
    </row>
    <row r="53" spans="1:108" ht="16.5" customHeight="1" x14ac:dyDescent="0.25">
      <c r="A53">
        <v>389067</v>
      </c>
      <c r="B53" t="s">
        <v>204</v>
      </c>
      <c r="C53">
        <v>40</v>
      </c>
      <c r="D53">
        <v>0.59</v>
      </c>
      <c r="E53" t="s">
        <v>109</v>
      </c>
      <c r="G53" t="s">
        <v>110</v>
      </c>
      <c r="H53" t="s">
        <v>111</v>
      </c>
      <c r="I53" t="s">
        <v>112</v>
      </c>
      <c r="K53">
        <v>16036128</v>
      </c>
      <c r="L53">
        <v>162970134</v>
      </c>
      <c r="M53">
        <v>10</v>
      </c>
      <c r="N53" s="2">
        <v>44844</v>
      </c>
      <c r="O53">
        <v>23</v>
      </c>
      <c r="P53">
        <v>2016</v>
      </c>
      <c r="Q53" t="s">
        <v>205</v>
      </c>
      <c r="R53">
        <v>15</v>
      </c>
      <c r="S53" t="s">
        <v>188</v>
      </c>
      <c r="T53" t="s">
        <v>170</v>
      </c>
      <c r="U53">
        <v>0</v>
      </c>
      <c r="V53">
        <v>1</v>
      </c>
      <c r="X53" t="s">
        <v>216</v>
      </c>
      <c r="Y53" t="s">
        <v>161</v>
      </c>
      <c r="Z53" t="s">
        <v>119</v>
      </c>
      <c r="AA53" t="s">
        <v>171</v>
      </c>
      <c r="AC53" t="s">
        <v>172</v>
      </c>
      <c r="AD53" t="s">
        <v>122</v>
      </c>
      <c r="AE53" t="s">
        <v>207</v>
      </c>
      <c r="AG53" t="s">
        <v>208</v>
      </c>
      <c r="AH53" t="s">
        <v>209</v>
      </c>
      <c r="AI53" t="s">
        <v>126</v>
      </c>
      <c r="AJ53" t="s">
        <v>233</v>
      </c>
      <c r="AK53" t="s">
        <v>193</v>
      </c>
      <c r="AL53" t="s">
        <v>180</v>
      </c>
      <c r="AM53">
        <v>45</v>
      </c>
      <c r="AN53" t="s">
        <v>151</v>
      </c>
      <c r="AO53" t="s">
        <v>183</v>
      </c>
      <c r="AP53" t="s">
        <v>298</v>
      </c>
      <c r="AQ53" t="s">
        <v>183</v>
      </c>
      <c r="AT53" t="s">
        <v>133</v>
      </c>
      <c r="AU53" t="s">
        <v>134</v>
      </c>
      <c r="AV53">
        <v>35</v>
      </c>
      <c r="AW53" t="s">
        <v>165</v>
      </c>
      <c r="AX53" t="s">
        <v>157</v>
      </c>
      <c r="CU53">
        <v>439891.65659999999</v>
      </c>
      <c r="CV53">
        <v>4943967.2701000003</v>
      </c>
      <c r="CW53">
        <v>44.646558329999998</v>
      </c>
      <c r="CX53">
        <v>-93.758009970000003</v>
      </c>
      <c r="CY53" s="3">
        <v>42666.661111111112</v>
      </c>
      <c r="CZ53" t="s">
        <v>139</v>
      </c>
      <c r="DA53" t="s">
        <v>140</v>
      </c>
      <c r="DB53" t="s">
        <v>210</v>
      </c>
      <c r="DC53" t="s">
        <v>211</v>
      </c>
      <c r="DD53" s="4" t="s">
        <v>299</v>
      </c>
    </row>
    <row r="54" spans="1:108" ht="16.5" customHeight="1" x14ac:dyDescent="0.25">
      <c r="A54">
        <v>498688</v>
      </c>
      <c r="B54" t="s">
        <v>204</v>
      </c>
      <c r="C54">
        <v>40</v>
      </c>
      <c r="D54">
        <v>0.59</v>
      </c>
      <c r="E54" t="s">
        <v>109</v>
      </c>
      <c r="G54" t="s">
        <v>110</v>
      </c>
      <c r="H54" t="s">
        <v>111</v>
      </c>
      <c r="I54" t="s">
        <v>112</v>
      </c>
      <c r="K54">
        <v>17029013</v>
      </c>
      <c r="L54">
        <v>172460054</v>
      </c>
      <c r="M54">
        <v>9</v>
      </c>
      <c r="N54" s="2">
        <v>44813</v>
      </c>
      <c r="O54">
        <v>3</v>
      </c>
      <c r="P54">
        <v>2017</v>
      </c>
      <c r="Q54" t="s">
        <v>205</v>
      </c>
      <c r="R54">
        <v>15</v>
      </c>
      <c r="T54" t="s">
        <v>170</v>
      </c>
      <c r="U54">
        <v>0</v>
      </c>
      <c r="V54">
        <v>1</v>
      </c>
      <c r="X54" t="s">
        <v>240</v>
      </c>
      <c r="Y54" t="s">
        <v>161</v>
      </c>
      <c r="Z54" t="s">
        <v>119</v>
      </c>
      <c r="AA54" t="s">
        <v>171</v>
      </c>
      <c r="AC54" t="s">
        <v>172</v>
      </c>
      <c r="AD54" t="s">
        <v>122</v>
      </c>
      <c r="AE54" t="s">
        <v>207</v>
      </c>
      <c r="AG54" t="s">
        <v>208</v>
      </c>
      <c r="AH54" t="s">
        <v>209</v>
      </c>
      <c r="AI54" t="s">
        <v>126</v>
      </c>
      <c r="AJ54" t="s">
        <v>233</v>
      </c>
      <c r="AK54" t="s">
        <v>193</v>
      </c>
      <c r="AL54" t="s">
        <v>129</v>
      </c>
      <c r="AM54">
        <v>33</v>
      </c>
      <c r="AN54" t="s">
        <v>130</v>
      </c>
      <c r="AO54" t="s">
        <v>131</v>
      </c>
      <c r="AP54" t="s">
        <v>138</v>
      </c>
      <c r="AT54" t="s">
        <v>133</v>
      </c>
      <c r="AU54" t="s">
        <v>134</v>
      </c>
      <c r="AV54">
        <v>55</v>
      </c>
      <c r="AW54" t="s">
        <v>165</v>
      </c>
      <c r="AX54" t="s">
        <v>157</v>
      </c>
      <c r="CU54">
        <v>439891.3823</v>
      </c>
      <c r="CV54">
        <v>4943967.7593</v>
      </c>
      <c r="CW54">
        <v>44.646562709999998</v>
      </c>
      <c r="CX54">
        <v>-93.758013489999996</v>
      </c>
      <c r="CY54" s="3">
        <v>42981.628472222219</v>
      </c>
      <c r="CZ54" t="s">
        <v>139</v>
      </c>
      <c r="DA54" t="s">
        <v>140</v>
      </c>
      <c r="DB54" t="s">
        <v>210</v>
      </c>
      <c r="DC54" t="s">
        <v>211</v>
      </c>
      <c r="DD54" t="s">
        <v>300</v>
      </c>
    </row>
    <row r="55" spans="1:108" ht="16.5" customHeight="1" x14ac:dyDescent="0.25">
      <c r="A55">
        <v>370840</v>
      </c>
      <c r="B55" t="s">
        <v>204</v>
      </c>
      <c r="C55">
        <v>40</v>
      </c>
      <c r="D55">
        <v>0.623</v>
      </c>
      <c r="E55" t="s">
        <v>109</v>
      </c>
      <c r="G55" t="s">
        <v>110</v>
      </c>
      <c r="H55" t="s">
        <v>111</v>
      </c>
      <c r="I55" t="s">
        <v>112</v>
      </c>
      <c r="K55">
        <v>16027079</v>
      </c>
      <c r="L55">
        <v>162240150</v>
      </c>
      <c r="M55">
        <v>8</v>
      </c>
      <c r="N55" s="2">
        <v>44781</v>
      </c>
      <c r="O55">
        <v>11</v>
      </c>
      <c r="P55">
        <v>2016</v>
      </c>
      <c r="Q55" t="s">
        <v>218</v>
      </c>
      <c r="R55">
        <v>20</v>
      </c>
      <c r="T55" t="s">
        <v>201</v>
      </c>
      <c r="U55">
        <v>0</v>
      </c>
      <c r="V55">
        <v>1</v>
      </c>
      <c r="X55" t="s">
        <v>240</v>
      </c>
      <c r="Y55" t="s">
        <v>161</v>
      </c>
      <c r="Z55" t="s">
        <v>119</v>
      </c>
      <c r="AA55" t="s">
        <v>171</v>
      </c>
      <c r="AC55" t="s">
        <v>172</v>
      </c>
      <c r="AD55" t="s">
        <v>122</v>
      </c>
      <c r="AE55" t="s">
        <v>278</v>
      </c>
      <c r="AG55" t="s">
        <v>208</v>
      </c>
      <c r="AH55" t="s">
        <v>209</v>
      </c>
      <c r="AI55" t="s">
        <v>126</v>
      </c>
      <c r="AJ55" t="s">
        <v>149</v>
      </c>
      <c r="AL55" t="s">
        <v>129</v>
      </c>
      <c r="AM55">
        <v>79</v>
      </c>
      <c r="AN55" t="s">
        <v>151</v>
      </c>
      <c r="AO55" t="s">
        <v>301</v>
      </c>
      <c r="AP55" t="s">
        <v>183</v>
      </c>
      <c r="CU55">
        <v>439880.62929999997</v>
      </c>
      <c r="CV55">
        <v>4944019.6868000003</v>
      </c>
      <c r="CW55">
        <v>44.647029250000003</v>
      </c>
      <c r="CX55">
        <v>-93.758155169999995</v>
      </c>
      <c r="CY55" s="3">
        <v>42593.833333333336</v>
      </c>
      <c r="CZ55" t="s">
        <v>139</v>
      </c>
      <c r="DA55" t="s">
        <v>140</v>
      </c>
      <c r="DB55" t="s">
        <v>210</v>
      </c>
      <c r="DC55" t="s">
        <v>211</v>
      </c>
      <c r="DD55" t="s">
        <v>302</v>
      </c>
    </row>
    <row r="56" spans="1:108" ht="16.5" customHeight="1" x14ac:dyDescent="0.25">
      <c r="A56">
        <v>335305</v>
      </c>
      <c r="B56" t="s">
        <v>204</v>
      </c>
      <c r="C56">
        <v>40</v>
      </c>
      <c r="D56">
        <v>0.624</v>
      </c>
      <c r="E56" t="s">
        <v>109</v>
      </c>
      <c r="G56" t="s">
        <v>110</v>
      </c>
      <c r="H56" t="s">
        <v>111</v>
      </c>
      <c r="I56" t="s">
        <v>112</v>
      </c>
      <c r="K56">
        <v>16007907</v>
      </c>
      <c r="L56">
        <v>160720113</v>
      </c>
      <c r="M56">
        <v>3</v>
      </c>
      <c r="N56" s="2">
        <v>44623</v>
      </c>
      <c r="O56">
        <v>12</v>
      </c>
      <c r="P56">
        <v>2016</v>
      </c>
      <c r="Q56" t="s">
        <v>144</v>
      </c>
      <c r="R56">
        <v>15</v>
      </c>
      <c r="T56" t="s">
        <v>170</v>
      </c>
      <c r="U56">
        <v>0</v>
      </c>
      <c r="V56">
        <v>1</v>
      </c>
      <c r="X56" t="s">
        <v>240</v>
      </c>
      <c r="Y56" t="s">
        <v>161</v>
      </c>
      <c r="Z56" t="s">
        <v>119</v>
      </c>
      <c r="AA56" t="s">
        <v>171</v>
      </c>
      <c r="AC56" t="s">
        <v>172</v>
      </c>
      <c r="AD56" t="s">
        <v>122</v>
      </c>
      <c r="AE56" t="s">
        <v>207</v>
      </c>
      <c r="AG56" t="s">
        <v>208</v>
      </c>
      <c r="AH56" t="s">
        <v>209</v>
      </c>
      <c r="AI56" t="s">
        <v>126</v>
      </c>
      <c r="AJ56" t="s">
        <v>233</v>
      </c>
      <c r="AK56" t="s">
        <v>193</v>
      </c>
      <c r="AL56" t="s">
        <v>257</v>
      </c>
      <c r="AM56">
        <v>58</v>
      </c>
      <c r="AN56" t="s">
        <v>130</v>
      </c>
      <c r="AO56" t="s">
        <v>131</v>
      </c>
      <c r="AP56" t="s">
        <v>294</v>
      </c>
      <c r="AT56" t="s">
        <v>133</v>
      </c>
      <c r="AU56" t="s">
        <v>134</v>
      </c>
      <c r="AV56">
        <v>55</v>
      </c>
      <c r="AW56" t="s">
        <v>165</v>
      </c>
      <c r="AX56" t="s">
        <v>157</v>
      </c>
      <c r="CU56">
        <v>439880.18699999998</v>
      </c>
      <c r="CV56">
        <v>4944022.0010000002</v>
      </c>
      <c r="CW56">
        <v>44.647050040000003</v>
      </c>
      <c r="CX56">
        <v>-93.758161020000003</v>
      </c>
      <c r="CY56" s="3">
        <v>42441.65625</v>
      </c>
      <c r="CZ56" t="s">
        <v>139</v>
      </c>
      <c r="DA56" t="s">
        <v>140</v>
      </c>
      <c r="DB56" t="s">
        <v>210</v>
      </c>
      <c r="DC56" t="s">
        <v>211</v>
      </c>
      <c r="DD56" t="s">
        <v>303</v>
      </c>
    </row>
    <row r="57" spans="1:108" ht="16.5" customHeight="1" x14ac:dyDescent="0.25">
      <c r="A57">
        <v>845107</v>
      </c>
      <c r="B57" t="s">
        <v>204</v>
      </c>
      <c r="C57">
        <v>40</v>
      </c>
      <c r="D57">
        <v>0.98599999999999999</v>
      </c>
      <c r="E57" t="s">
        <v>109</v>
      </c>
      <c r="G57" t="s">
        <v>110</v>
      </c>
      <c r="H57" t="s">
        <v>111</v>
      </c>
      <c r="I57" t="s">
        <v>112</v>
      </c>
      <c r="K57">
        <v>20029987</v>
      </c>
      <c r="L57">
        <v>202810171</v>
      </c>
      <c r="M57">
        <v>10</v>
      </c>
      <c r="N57" s="2">
        <v>44844</v>
      </c>
      <c r="O57">
        <v>7</v>
      </c>
      <c r="P57">
        <v>2020</v>
      </c>
      <c r="Q57" t="s">
        <v>178</v>
      </c>
      <c r="R57">
        <v>16</v>
      </c>
      <c r="S57" t="s">
        <v>145</v>
      </c>
      <c r="T57" t="s">
        <v>115</v>
      </c>
      <c r="U57">
        <v>0</v>
      </c>
      <c r="V57">
        <v>1</v>
      </c>
      <c r="X57" t="s">
        <v>304</v>
      </c>
      <c r="Y57" t="s">
        <v>161</v>
      </c>
      <c r="Z57" t="s">
        <v>119</v>
      </c>
      <c r="AA57" t="s">
        <v>171</v>
      </c>
      <c r="AC57" t="s">
        <v>172</v>
      </c>
      <c r="AD57" t="s">
        <v>122</v>
      </c>
      <c r="AE57" t="s">
        <v>207</v>
      </c>
      <c r="AG57" t="s">
        <v>208</v>
      </c>
      <c r="AH57" t="s">
        <v>209</v>
      </c>
      <c r="AI57" t="s">
        <v>126</v>
      </c>
      <c r="AJ57" t="s">
        <v>149</v>
      </c>
      <c r="AK57" t="s">
        <v>128</v>
      </c>
      <c r="AL57" t="s">
        <v>129</v>
      </c>
      <c r="AM57">
        <v>35</v>
      </c>
      <c r="AN57" t="s">
        <v>130</v>
      </c>
      <c r="AO57" t="s">
        <v>234</v>
      </c>
      <c r="AP57" t="s">
        <v>221</v>
      </c>
      <c r="AT57" t="s">
        <v>133</v>
      </c>
      <c r="AU57" t="s">
        <v>134</v>
      </c>
      <c r="AV57">
        <v>45</v>
      </c>
      <c r="AW57" t="s">
        <v>165</v>
      </c>
      <c r="AX57" t="s">
        <v>136</v>
      </c>
      <c r="CU57">
        <v>440095.0416</v>
      </c>
      <c r="CV57">
        <v>4944558.3934000004</v>
      </c>
      <c r="CW57">
        <v>44.651896440000002</v>
      </c>
      <c r="CX57">
        <v>-93.755514460000001</v>
      </c>
      <c r="CY57" s="3">
        <v>44111.6875</v>
      </c>
      <c r="CZ57" t="s">
        <v>139</v>
      </c>
      <c r="DA57" t="s">
        <v>140</v>
      </c>
      <c r="DB57" t="s">
        <v>210</v>
      </c>
      <c r="DC57" t="s">
        <v>211</v>
      </c>
      <c r="DD57" t="s">
        <v>305</v>
      </c>
    </row>
    <row r="58" spans="1:108" ht="16.5" customHeight="1" x14ac:dyDescent="0.25">
      <c r="A58">
        <v>840390</v>
      </c>
      <c r="B58" t="s">
        <v>204</v>
      </c>
      <c r="C58">
        <v>40</v>
      </c>
      <c r="D58">
        <v>0.98699999999999999</v>
      </c>
      <c r="E58" t="s">
        <v>109</v>
      </c>
      <c r="G58" t="s">
        <v>110</v>
      </c>
      <c r="H58" t="s">
        <v>111</v>
      </c>
      <c r="I58" t="s">
        <v>112</v>
      </c>
      <c r="K58">
        <v>20027159</v>
      </c>
      <c r="L58">
        <v>202560039</v>
      </c>
      <c r="M58">
        <v>9</v>
      </c>
      <c r="N58" s="2">
        <v>44813</v>
      </c>
      <c r="O58">
        <v>12</v>
      </c>
      <c r="P58">
        <v>2020</v>
      </c>
      <c r="Q58" t="s">
        <v>144</v>
      </c>
      <c r="R58">
        <v>12</v>
      </c>
      <c r="S58" t="s">
        <v>145</v>
      </c>
      <c r="T58" t="s">
        <v>146</v>
      </c>
      <c r="U58">
        <v>0</v>
      </c>
      <c r="V58">
        <v>1</v>
      </c>
      <c r="W58" t="s">
        <v>174</v>
      </c>
      <c r="X58" t="s">
        <v>117</v>
      </c>
      <c r="Y58" t="s">
        <v>161</v>
      </c>
      <c r="Z58" t="s">
        <v>119</v>
      </c>
      <c r="AA58" t="s">
        <v>148</v>
      </c>
      <c r="AC58" t="s">
        <v>172</v>
      </c>
      <c r="AD58" t="s">
        <v>122</v>
      </c>
      <c r="AE58" t="s">
        <v>207</v>
      </c>
      <c r="AG58" t="s">
        <v>208</v>
      </c>
      <c r="AH58" t="s">
        <v>163</v>
      </c>
      <c r="AI58" t="s">
        <v>126</v>
      </c>
      <c r="AJ58" t="s">
        <v>233</v>
      </c>
      <c r="AK58" t="s">
        <v>193</v>
      </c>
      <c r="AL58" t="s">
        <v>271</v>
      </c>
      <c r="AM58">
        <v>36</v>
      </c>
      <c r="AN58" t="s">
        <v>130</v>
      </c>
      <c r="AO58" t="s">
        <v>131</v>
      </c>
      <c r="AP58" t="s">
        <v>221</v>
      </c>
      <c r="AT58" t="s">
        <v>133</v>
      </c>
      <c r="AU58" t="s">
        <v>134</v>
      </c>
      <c r="AV58">
        <v>45</v>
      </c>
      <c r="AW58" t="s">
        <v>135</v>
      </c>
      <c r="AX58" t="s">
        <v>157</v>
      </c>
      <c r="CU58">
        <v>440096.25839999999</v>
      </c>
      <c r="CV58">
        <v>4944560.0827000001</v>
      </c>
      <c r="CW58">
        <v>44.651911749999996</v>
      </c>
      <c r="CX58">
        <v>-93.755499319999998</v>
      </c>
      <c r="CY58" s="3">
        <v>44086.510416666664</v>
      </c>
      <c r="CZ58" t="s">
        <v>139</v>
      </c>
      <c r="DA58" t="s">
        <v>140</v>
      </c>
      <c r="DB58" t="s">
        <v>210</v>
      </c>
      <c r="DC58" t="s">
        <v>211</v>
      </c>
      <c r="DD58" s="4" t="s">
        <v>306</v>
      </c>
    </row>
    <row r="59" spans="1:108" ht="15" customHeight="1" x14ac:dyDescent="0.25">
      <c r="A59">
        <v>317123</v>
      </c>
      <c r="B59" t="s">
        <v>204</v>
      </c>
      <c r="C59">
        <v>40</v>
      </c>
      <c r="D59">
        <v>1.2470000000000001</v>
      </c>
      <c r="E59" t="s">
        <v>109</v>
      </c>
      <c r="G59" t="s">
        <v>110</v>
      </c>
      <c r="H59" t="s">
        <v>111</v>
      </c>
      <c r="I59" t="s">
        <v>112</v>
      </c>
      <c r="K59">
        <v>16000440</v>
      </c>
      <c r="L59">
        <v>160060008</v>
      </c>
      <c r="M59">
        <v>1</v>
      </c>
      <c r="N59" s="2">
        <v>44562</v>
      </c>
      <c r="O59">
        <v>5</v>
      </c>
      <c r="P59">
        <v>2016</v>
      </c>
      <c r="Q59" t="s">
        <v>113</v>
      </c>
      <c r="R59">
        <v>0</v>
      </c>
      <c r="S59" t="s">
        <v>188</v>
      </c>
      <c r="T59" t="s">
        <v>201</v>
      </c>
      <c r="U59">
        <v>0</v>
      </c>
      <c r="V59">
        <v>1</v>
      </c>
      <c r="X59" t="s">
        <v>275</v>
      </c>
      <c r="Y59" t="s">
        <v>161</v>
      </c>
      <c r="Z59" t="s">
        <v>213</v>
      </c>
      <c r="AA59" t="s">
        <v>307</v>
      </c>
      <c r="AC59" t="s">
        <v>244</v>
      </c>
      <c r="AD59" t="s">
        <v>122</v>
      </c>
      <c r="AE59" t="s">
        <v>207</v>
      </c>
      <c r="AG59" t="s">
        <v>208</v>
      </c>
      <c r="AH59" t="s">
        <v>209</v>
      </c>
      <c r="AI59" t="s">
        <v>126</v>
      </c>
      <c r="AJ59" t="s">
        <v>149</v>
      </c>
      <c r="AK59" t="s">
        <v>193</v>
      </c>
      <c r="AL59" t="s">
        <v>257</v>
      </c>
      <c r="AM59">
        <v>47</v>
      </c>
      <c r="AN59" t="s">
        <v>130</v>
      </c>
      <c r="AO59" t="s">
        <v>234</v>
      </c>
      <c r="AP59" t="s">
        <v>279</v>
      </c>
      <c r="AT59" t="s">
        <v>308</v>
      </c>
      <c r="AU59" t="s">
        <v>145</v>
      </c>
      <c r="AV59">
        <v>55</v>
      </c>
      <c r="AW59" t="s">
        <v>165</v>
      </c>
      <c r="AX59" t="s">
        <v>155</v>
      </c>
      <c r="CU59">
        <v>440348.73940000002</v>
      </c>
      <c r="CV59">
        <v>4944886.9244999997</v>
      </c>
      <c r="CW59">
        <v>44.654874900000003</v>
      </c>
      <c r="CX59">
        <v>-93.752353400000004</v>
      </c>
      <c r="CY59" s="3">
        <v>42374.002083333333</v>
      </c>
      <c r="CZ59" t="s">
        <v>139</v>
      </c>
      <c r="DA59" t="s">
        <v>140</v>
      </c>
      <c r="DB59" t="s">
        <v>210</v>
      </c>
      <c r="DC59" t="s">
        <v>211</v>
      </c>
      <c r="DD59" s="4" t="s">
        <v>309</v>
      </c>
    </row>
    <row r="60" spans="1:108" ht="15" customHeight="1" x14ac:dyDescent="0.25">
      <c r="A60">
        <v>871216</v>
      </c>
      <c r="B60" t="s">
        <v>204</v>
      </c>
      <c r="C60">
        <v>40</v>
      </c>
      <c r="D60">
        <v>1.2889999999999999</v>
      </c>
      <c r="E60" t="s">
        <v>109</v>
      </c>
      <c r="G60" t="s">
        <v>110</v>
      </c>
      <c r="H60" t="s">
        <v>111</v>
      </c>
      <c r="I60" t="s">
        <v>112</v>
      </c>
      <c r="K60">
        <v>20038313</v>
      </c>
      <c r="L60">
        <v>203630051</v>
      </c>
      <c r="M60">
        <v>12</v>
      </c>
      <c r="N60" s="2">
        <v>44907</v>
      </c>
      <c r="O60">
        <v>28</v>
      </c>
      <c r="P60">
        <v>2020</v>
      </c>
      <c r="Q60" t="s">
        <v>182</v>
      </c>
      <c r="R60">
        <v>13</v>
      </c>
      <c r="T60" t="s">
        <v>115</v>
      </c>
      <c r="U60">
        <v>0</v>
      </c>
      <c r="V60">
        <v>1</v>
      </c>
      <c r="X60" t="s">
        <v>216</v>
      </c>
      <c r="Y60" t="s">
        <v>161</v>
      </c>
      <c r="Z60" t="s">
        <v>119</v>
      </c>
      <c r="AA60" t="s">
        <v>148</v>
      </c>
      <c r="AC60" t="s">
        <v>121</v>
      </c>
      <c r="AD60" t="s">
        <v>122</v>
      </c>
      <c r="AE60" t="s">
        <v>207</v>
      </c>
      <c r="AG60" t="s">
        <v>208</v>
      </c>
      <c r="AH60" t="s">
        <v>209</v>
      </c>
      <c r="AI60" t="s">
        <v>126</v>
      </c>
      <c r="AJ60" t="s">
        <v>149</v>
      </c>
      <c r="AK60" t="s">
        <v>193</v>
      </c>
      <c r="AL60" t="s">
        <v>129</v>
      </c>
      <c r="AM60">
        <v>56</v>
      </c>
      <c r="AN60" t="s">
        <v>130</v>
      </c>
      <c r="AO60" t="s">
        <v>131</v>
      </c>
      <c r="AP60" t="s">
        <v>138</v>
      </c>
      <c r="AT60" t="s">
        <v>133</v>
      </c>
      <c r="AU60" t="s">
        <v>134</v>
      </c>
      <c r="AV60">
        <v>55</v>
      </c>
      <c r="AW60" t="s">
        <v>165</v>
      </c>
      <c r="AX60" t="s">
        <v>157</v>
      </c>
      <c r="CU60">
        <v>440400.56920000003</v>
      </c>
      <c r="CV60">
        <v>4944929.8245000001</v>
      </c>
      <c r="CW60">
        <v>44.655265370000002</v>
      </c>
      <c r="CX60">
        <v>-93.751704750000002</v>
      </c>
      <c r="CY60" s="3">
        <v>44193.54791666667</v>
      </c>
      <c r="CZ60" t="s">
        <v>139</v>
      </c>
      <c r="DA60" t="s">
        <v>140</v>
      </c>
      <c r="DB60" t="s">
        <v>210</v>
      </c>
      <c r="DC60" t="s">
        <v>211</v>
      </c>
      <c r="DD60" t="s">
        <v>310</v>
      </c>
    </row>
    <row r="61" spans="1:108" ht="15" customHeight="1" x14ac:dyDescent="0.25">
      <c r="A61">
        <v>736259</v>
      </c>
      <c r="B61" t="s">
        <v>204</v>
      </c>
      <c r="C61">
        <v>40</v>
      </c>
      <c r="D61">
        <v>1.339</v>
      </c>
      <c r="E61" t="s">
        <v>109</v>
      </c>
      <c r="G61" t="s">
        <v>110</v>
      </c>
      <c r="H61" t="s">
        <v>111</v>
      </c>
      <c r="I61" t="s">
        <v>112</v>
      </c>
      <c r="K61">
        <v>19021756</v>
      </c>
      <c r="L61">
        <v>192060196</v>
      </c>
      <c r="M61">
        <v>7</v>
      </c>
      <c r="N61" s="2">
        <v>44749</v>
      </c>
      <c r="O61">
        <v>25</v>
      </c>
      <c r="P61">
        <v>2019</v>
      </c>
      <c r="Q61" t="s">
        <v>218</v>
      </c>
      <c r="R61">
        <v>23</v>
      </c>
      <c r="S61" t="s">
        <v>114</v>
      </c>
      <c r="T61" t="s">
        <v>115</v>
      </c>
      <c r="U61">
        <v>0</v>
      </c>
      <c r="V61">
        <v>1</v>
      </c>
      <c r="X61" t="s">
        <v>160</v>
      </c>
      <c r="Y61" t="s">
        <v>161</v>
      </c>
      <c r="Z61" t="s">
        <v>213</v>
      </c>
      <c r="AA61" t="s">
        <v>171</v>
      </c>
      <c r="AC61" t="s">
        <v>172</v>
      </c>
      <c r="AD61" t="s">
        <v>122</v>
      </c>
      <c r="AE61" t="s">
        <v>207</v>
      </c>
      <c r="AG61" t="s">
        <v>208</v>
      </c>
      <c r="AH61" t="s">
        <v>163</v>
      </c>
      <c r="AI61" t="s">
        <v>126</v>
      </c>
      <c r="AJ61" t="s">
        <v>233</v>
      </c>
      <c r="AK61" t="s">
        <v>128</v>
      </c>
      <c r="AL61" t="s">
        <v>129</v>
      </c>
      <c r="AM61">
        <v>34</v>
      </c>
      <c r="AN61" t="s">
        <v>130</v>
      </c>
      <c r="AO61" t="s">
        <v>131</v>
      </c>
      <c r="AP61" t="s">
        <v>138</v>
      </c>
      <c r="AT61" t="s">
        <v>133</v>
      </c>
      <c r="AU61" t="s">
        <v>134</v>
      </c>
      <c r="AV61">
        <v>55</v>
      </c>
      <c r="AW61" t="s">
        <v>135</v>
      </c>
      <c r="AX61" t="s">
        <v>155</v>
      </c>
      <c r="CU61">
        <v>440478.89270000003</v>
      </c>
      <c r="CV61">
        <v>4944944.8131999997</v>
      </c>
      <c r="CW61">
        <v>44.655406790000001</v>
      </c>
      <c r="CX61">
        <v>-93.750718719999995</v>
      </c>
      <c r="CY61" s="3">
        <v>43671.988194444442</v>
      </c>
      <c r="CZ61" t="s">
        <v>139</v>
      </c>
      <c r="DA61" t="s">
        <v>140</v>
      </c>
      <c r="DB61" t="s">
        <v>210</v>
      </c>
      <c r="DC61" t="s">
        <v>211</v>
      </c>
      <c r="DD61" t="s">
        <v>311</v>
      </c>
    </row>
    <row r="62" spans="1:108" ht="15" customHeight="1" x14ac:dyDescent="0.25">
      <c r="A62">
        <v>504006</v>
      </c>
      <c r="B62" t="s">
        <v>204</v>
      </c>
      <c r="C62">
        <v>40</v>
      </c>
      <c r="D62">
        <v>1.5649999999999999</v>
      </c>
      <c r="E62" t="s">
        <v>109</v>
      </c>
      <c r="G62" t="s">
        <v>110</v>
      </c>
      <c r="H62" t="s">
        <v>111</v>
      </c>
      <c r="I62" t="s">
        <v>112</v>
      </c>
      <c r="K62">
        <v>17031508</v>
      </c>
      <c r="L62">
        <v>172690015</v>
      </c>
      <c r="M62">
        <v>9</v>
      </c>
      <c r="N62" s="2">
        <v>44813</v>
      </c>
      <c r="O62">
        <v>26</v>
      </c>
      <c r="P62">
        <v>2017</v>
      </c>
      <c r="Q62" t="s">
        <v>113</v>
      </c>
      <c r="R62">
        <v>7</v>
      </c>
      <c r="S62" t="s">
        <v>145</v>
      </c>
      <c r="T62" t="s">
        <v>115</v>
      </c>
      <c r="U62">
        <v>0</v>
      </c>
      <c r="V62">
        <v>1</v>
      </c>
      <c r="X62" t="s">
        <v>160</v>
      </c>
      <c r="Y62" t="s">
        <v>161</v>
      </c>
      <c r="Z62" t="s">
        <v>276</v>
      </c>
      <c r="AA62" t="s">
        <v>148</v>
      </c>
      <c r="AC62" t="s">
        <v>121</v>
      </c>
      <c r="AD62" t="s">
        <v>122</v>
      </c>
      <c r="AE62" t="s">
        <v>207</v>
      </c>
      <c r="AG62" t="s">
        <v>208</v>
      </c>
      <c r="AH62" t="s">
        <v>163</v>
      </c>
      <c r="AI62" t="s">
        <v>126</v>
      </c>
      <c r="AJ62" t="s">
        <v>237</v>
      </c>
      <c r="AK62" t="s">
        <v>128</v>
      </c>
      <c r="AL62" t="s">
        <v>129</v>
      </c>
      <c r="AM62">
        <v>68</v>
      </c>
      <c r="AN62" t="s">
        <v>130</v>
      </c>
      <c r="AO62" t="s">
        <v>131</v>
      </c>
      <c r="AP62" t="s">
        <v>138</v>
      </c>
      <c r="AT62" t="s">
        <v>133</v>
      </c>
      <c r="AU62" t="s">
        <v>134</v>
      </c>
      <c r="AV62">
        <v>55</v>
      </c>
      <c r="AW62" t="s">
        <v>135</v>
      </c>
      <c r="AX62" t="s">
        <v>155</v>
      </c>
      <c r="CU62">
        <v>440785.05949999997</v>
      </c>
      <c r="CV62">
        <v>4945087.3749000002</v>
      </c>
      <c r="CW62">
        <v>44.656715409999997</v>
      </c>
      <c r="CX62">
        <v>-93.746873989999997</v>
      </c>
      <c r="CY62" s="3">
        <v>43004.302083333336</v>
      </c>
      <c r="CZ62" t="s">
        <v>139</v>
      </c>
      <c r="DA62" t="s">
        <v>140</v>
      </c>
      <c r="DB62" t="s">
        <v>210</v>
      </c>
      <c r="DC62" t="s">
        <v>211</v>
      </c>
      <c r="DD62" t="s">
        <v>312</v>
      </c>
    </row>
    <row r="63" spans="1:108" ht="15.75" customHeight="1" x14ac:dyDescent="0.25">
      <c r="A63">
        <v>517374</v>
      </c>
      <c r="B63" t="s">
        <v>204</v>
      </c>
      <c r="C63">
        <v>40</v>
      </c>
      <c r="D63">
        <v>1.62</v>
      </c>
      <c r="E63" t="s">
        <v>109</v>
      </c>
      <c r="G63" t="s">
        <v>110</v>
      </c>
      <c r="H63" t="s">
        <v>111</v>
      </c>
      <c r="I63" t="s">
        <v>112</v>
      </c>
      <c r="K63">
        <v>17037081</v>
      </c>
      <c r="L63">
        <v>173190112</v>
      </c>
      <c r="M63">
        <v>11</v>
      </c>
      <c r="N63" s="2">
        <v>44876</v>
      </c>
      <c r="O63">
        <v>15</v>
      </c>
      <c r="P63">
        <v>2017</v>
      </c>
      <c r="Q63" t="s">
        <v>178</v>
      </c>
      <c r="R63">
        <v>15</v>
      </c>
      <c r="T63" t="s">
        <v>115</v>
      </c>
      <c r="U63">
        <v>0</v>
      </c>
      <c r="V63">
        <v>2</v>
      </c>
      <c r="W63" t="s">
        <v>313</v>
      </c>
      <c r="X63" t="s">
        <v>117</v>
      </c>
      <c r="Y63" t="s">
        <v>161</v>
      </c>
      <c r="Z63" t="s">
        <v>119</v>
      </c>
      <c r="AA63" t="s">
        <v>148</v>
      </c>
      <c r="AC63" t="s">
        <v>172</v>
      </c>
      <c r="AD63" t="s">
        <v>122</v>
      </c>
      <c r="AE63" t="s">
        <v>207</v>
      </c>
      <c r="AG63" t="s">
        <v>208</v>
      </c>
      <c r="AH63" t="s">
        <v>125</v>
      </c>
      <c r="AI63" t="s">
        <v>126</v>
      </c>
      <c r="AJ63" t="s">
        <v>149</v>
      </c>
      <c r="AK63" t="s">
        <v>128</v>
      </c>
      <c r="AL63" t="s">
        <v>261</v>
      </c>
      <c r="AM63">
        <v>56</v>
      </c>
      <c r="AN63" t="s">
        <v>130</v>
      </c>
      <c r="AO63" t="s">
        <v>131</v>
      </c>
      <c r="AP63" t="s">
        <v>255</v>
      </c>
      <c r="AQ63" t="s">
        <v>176</v>
      </c>
      <c r="AT63" t="s">
        <v>133</v>
      </c>
      <c r="AU63" t="s">
        <v>134</v>
      </c>
      <c r="AV63">
        <v>55</v>
      </c>
      <c r="AW63" t="s">
        <v>135</v>
      </c>
      <c r="AX63" t="s">
        <v>155</v>
      </c>
      <c r="AY63" t="s">
        <v>126</v>
      </c>
      <c r="AZ63" t="s">
        <v>237</v>
      </c>
      <c r="BA63" t="s">
        <v>128</v>
      </c>
      <c r="BB63" t="s">
        <v>129</v>
      </c>
      <c r="BC63">
        <v>42</v>
      </c>
      <c r="BD63" t="s">
        <v>130</v>
      </c>
      <c r="BE63" t="s">
        <v>131</v>
      </c>
      <c r="BF63" t="s">
        <v>138</v>
      </c>
      <c r="BJ63" t="s">
        <v>133</v>
      </c>
      <c r="BK63" t="s">
        <v>134</v>
      </c>
      <c r="BL63">
        <v>55</v>
      </c>
      <c r="BM63" t="s">
        <v>135</v>
      </c>
      <c r="BN63" t="s">
        <v>155</v>
      </c>
      <c r="CU63">
        <v>440789.49200000003</v>
      </c>
      <c r="CV63">
        <v>4945176.4354999997</v>
      </c>
      <c r="CW63">
        <v>44.657517470000002</v>
      </c>
      <c r="CX63">
        <v>-93.746828379999997</v>
      </c>
      <c r="CY63" s="3">
        <v>43054.625</v>
      </c>
      <c r="CZ63" t="s">
        <v>139</v>
      </c>
      <c r="DA63" t="s">
        <v>140</v>
      </c>
      <c r="DB63" t="s">
        <v>210</v>
      </c>
      <c r="DC63" t="s">
        <v>211</v>
      </c>
      <c r="DD63" t="s">
        <v>314</v>
      </c>
    </row>
    <row r="64" spans="1:108" ht="15.75" customHeight="1" x14ac:dyDescent="0.25">
      <c r="A64">
        <v>823243</v>
      </c>
      <c r="B64" t="s">
        <v>204</v>
      </c>
      <c r="C64">
        <v>40</v>
      </c>
      <c r="D64">
        <v>1.88</v>
      </c>
      <c r="E64" t="s">
        <v>109</v>
      </c>
      <c r="G64" t="s">
        <v>110</v>
      </c>
      <c r="H64" t="s">
        <v>111</v>
      </c>
      <c r="I64" t="s">
        <v>112</v>
      </c>
      <c r="K64">
        <v>20022374</v>
      </c>
      <c r="L64">
        <v>202150120</v>
      </c>
      <c r="M64">
        <v>8</v>
      </c>
      <c r="N64" s="2">
        <v>44781</v>
      </c>
      <c r="O64">
        <v>2</v>
      </c>
      <c r="P64">
        <v>2020</v>
      </c>
      <c r="Q64" t="s">
        <v>205</v>
      </c>
      <c r="R64">
        <v>15</v>
      </c>
      <c r="T64" t="s">
        <v>231</v>
      </c>
      <c r="U64">
        <v>1</v>
      </c>
      <c r="V64">
        <v>1</v>
      </c>
      <c r="X64" t="s">
        <v>232</v>
      </c>
      <c r="Y64" t="s">
        <v>190</v>
      </c>
      <c r="Z64" t="s">
        <v>119</v>
      </c>
      <c r="AA64" t="s">
        <v>171</v>
      </c>
      <c r="AC64" t="s">
        <v>172</v>
      </c>
      <c r="AD64" t="s">
        <v>122</v>
      </c>
      <c r="AE64" t="s">
        <v>207</v>
      </c>
      <c r="AG64" t="s">
        <v>208</v>
      </c>
      <c r="AH64" t="s">
        <v>209</v>
      </c>
      <c r="AI64" t="s">
        <v>126</v>
      </c>
      <c r="AJ64" t="s">
        <v>233</v>
      </c>
      <c r="AK64" t="s">
        <v>193</v>
      </c>
      <c r="AL64" t="s">
        <v>129</v>
      </c>
      <c r="AM64">
        <v>48</v>
      </c>
      <c r="AN64" t="s">
        <v>151</v>
      </c>
      <c r="AO64" t="s">
        <v>234</v>
      </c>
      <c r="AP64" t="s">
        <v>221</v>
      </c>
      <c r="AT64" t="s">
        <v>133</v>
      </c>
      <c r="AU64" t="s">
        <v>134</v>
      </c>
      <c r="AV64">
        <v>55</v>
      </c>
      <c r="AW64" t="s">
        <v>165</v>
      </c>
      <c r="AX64" t="s">
        <v>155</v>
      </c>
      <c r="CU64">
        <v>440801.05379999999</v>
      </c>
      <c r="CV64">
        <v>4945594.0281999996</v>
      </c>
      <c r="CW64">
        <v>44.661277470000002</v>
      </c>
      <c r="CX64">
        <v>-93.746730810000003</v>
      </c>
      <c r="CY64" s="3">
        <v>44045.642361111109</v>
      </c>
      <c r="CZ64" t="s">
        <v>139</v>
      </c>
      <c r="DA64" t="s">
        <v>140</v>
      </c>
      <c r="DB64" t="s">
        <v>210</v>
      </c>
      <c r="DC64" t="s">
        <v>211</v>
      </c>
      <c r="DD64" t="s">
        <v>235</v>
      </c>
    </row>
    <row r="65" spans="1:108" ht="15.75" customHeight="1" x14ac:dyDescent="0.25">
      <c r="A65">
        <v>703960</v>
      </c>
      <c r="B65" t="s">
        <v>204</v>
      </c>
      <c r="C65">
        <v>40</v>
      </c>
      <c r="D65">
        <v>1.9139999999999999</v>
      </c>
      <c r="E65" t="s">
        <v>109</v>
      </c>
      <c r="G65" t="s">
        <v>110</v>
      </c>
      <c r="H65" t="s">
        <v>111</v>
      </c>
      <c r="I65" t="s">
        <v>112</v>
      </c>
      <c r="K65">
        <v>19010433</v>
      </c>
      <c r="L65">
        <v>191040058</v>
      </c>
      <c r="M65">
        <v>4</v>
      </c>
      <c r="N65" s="2">
        <v>44655</v>
      </c>
      <c r="O65">
        <v>14</v>
      </c>
      <c r="P65">
        <v>2019</v>
      </c>
      <c r="Q65" t="s">
        <v>205</v>
      </c>
      <c r="R65">
        <v>18</v>
      </c>
      <c r="T65" t="s">
        <v>170</v>
      </c>
      <c r="U65">
        <v>0</v>
      </c>
      <c r="V65">
        <v>2</v>
      </c>
      <c r="W65" t="s">
        <v>116</v>
      </c>
      <c r="X65" t="s">
        <v>117</v>
      </c>
      <c r="Y65" t="s">
        <v>236</v>
      </c>
      <c r="Z65" t="s">
        <v>119</v>
      </c>
      <c r="AA65" t="s">
        <v>171</v>
      </c>
      <c r="AC65" t="s">
        <v>172</v>
      </c>
      <c r="AD65" t="s">
        <v>122</v>
      </c>
      <c r="AE65" t="s">
        <v>207</v>
      </c>
      <c r="AF65">
        <v>113</v>
      </c>
      <c r="AG65" t="s">
        <v>208</v>
      </c>
      <c r="AH65" t="s">
        <v>125</v>
      </c>
      <c r="AI65" t="s">
        <v>126</v>
      </c>
      <c r="AJ65" t="s">
        <v>164</v>
      </c>
      <c r="AK65" t="s">
        <v>193</v>
      </c>
      <c r="AL65" t="s">
        <v>129</v>
      </c>
      <c r="AM65">
        <v>27</v>
      </c>
      <c r="AN65" t="s">
        <v>130</v>
      </c>
      <c r="AO65" t="s">
        <v>131</v>
      </c>
      <c r="AP65" t="s">
        <v>176</v>
      </c>
      <c r="AT65" t="s">
        <v>133</v>
      </c>
      <c r="AU65" t="s">
        <v>134</v>
      </c>
      <c r="AV65">
        <v>55</v>
      </c>
      <c r="AW65" t="s">
        <v>165</v>
      </c>
      <c r="AX65" t="s">
        <v>155</v>
      </c>
      <c r="AY65" t="s">
        <v>126</v>
      </c>
      <c r="AZ65" t="s">
        <v>237</v>
      </c>
      <c r="BA65" t="s">
        <v>193</v>
      </c>
      <c r="BB65" t="s">
        <v>238</v>
      </c>
      <c r="BC65">
        <v>54</v>
      </c>
      <c r="BD65" t="s">
        <v>151</v>
      </c>
      <c r="BE65" t="s">
        <v>131</v>
      </c>
      <c r="BF65" t="s">
        <v>138</v>
      </c>
      <c r="BJ65" t="s">
        <v>133</v>
      </c>
      <c r="BK65" t="s">
        <v>134</v>
      </c>
      <c r="BL65">
        <v>55</v>
      </c>
      <c r="BM65" t="s">
        <v>165</v>
      </c>
      <c r="BN65" t="s">
        <v>155</v>
      </c>
      <c r="CU65">
        <v>440808.15039999998</v>
      </c>
      <c r="CV65">
        <v>4945648.3482999997</v>
      </c>
      <c r="CW65">
        <v>44.66176703</v>
      </c>
      <c r="CX65">
        <v>-93.746647580000001</v>
      </c>
      <c r="CY65" s="3">
        <v>43569.770833333336</v>
      </c>
      <c r="CZ65" t="s">
        <v>139</v>
      </c>
      <c r="DA65" t="s">
        <v>140</v>
      </c>
      <c r="DB65" t="s">
        <v>210</v>
      </c>
      <c r="DC65" t="s">
        <v>211</v>
      </c>
      <c r="DD65" s="4" t="s">
        <v>239</v>
      </c>
    </row>
    <row r="66" spans="1:108" ht="15.75" customHeight="1" x14ac:dyDescent="0.25">
      <c r="A66">
        <v>755594</v>
      </c>
      <c r="B66" t="s">
        <v>204</v>
      </c>
      <c r="C66">
        <v>40</v>
      </c>
      <c r="D66">
        <v>1.925</v>
      </c>
      <c r="E66" t="s">
        <v>109</v>
      </c>
      <c r="G66" t="s">
        <v>110</v>
      </c>
      <c r="H66" t="s">
        <v>111</v>
      </c>
      <c r="I66" t="s">
        <v>112</v>
      </c>
      <c r="K66">
        <v>19031410</v>
      </c>
      <c r="L66">
        <v>192910178</v>
      </c>
      <c r="M66">
        <v>10</v>
      </c>
      <c r="N66" s="2">
        <v>44844</v>
      </c>
      <c r="O66">
        <v>18</v>
      </c>
      <c r="P66">
        <v>2019</v>
      </c>
      <c r="Q66" t="s">
        <v>168</v>
      </c>
      <c r="R66">
        <v>23</v>
      </c>
      <c r="T66" t="s">
        <v>170</v>
      </c>
      <c r="U66">
        <v>0</v>
      </c>
      <c r="V66">
        <v>1</v>
      </c>
      <c r="X66" t="s">
        <v>240</v>
      </c>
      <c r="Y66" t="s">
        <v>190</v>
      </c>
      <c r="Z66" t="s">
        <v>213</v>
      </c>
      <c r="AA66" t="s">
        <v>148</v>
      </c>
      <c r="AC66" t="s">
        <v>172</v>
      </c>
      <c r="AD66" t="s">
        <v>122</v>
      </c>
      <c r="AE66" t="s">
        <v>207</v>
      </c>
      <c r="AG66" t="s">
        <v>208</v>
      </c>
      <c r="AH66" t="s">
        <v>209</v>
      </c>
      <c r="AI66" t="s">
        <v>126</v>
      </c>
      <c r="AJ66" t="s">
        <v>164</v>
      </c>
      <c r="AK66" t="s">
        <v>193</v>
      </c>
      <c r="AL66" t="s">
        <v>129</v>
      </c>
      <c r="AM66">
        <v>22</v>
      </c>
      <c r="AN66" t="s">
        <v>130</v>
      </c>
      <c r="AO66" t="s">
        <v>131</v>
      </c>
      <c r="AP66" t="s">
        <v>138</v>
      </c>
      <c r="AT66" t="s">
        <v>133</v>
      </c>
      <c r="AU66" t="s">
        <v>134</v>
      </c>
      <c r="AV66">
        <v>55</v>
      </c>
      <c r="AW66" t="s">
        <v>165</v>
      </c>
      <c r="AX66" t="s">
        <v>155</v>
      </c>
      <c r="CU66">
        <v>440817.02360000001</v>
      </c>
      <c r="CV66">
        <v>4945663.4804999996</v>
      </c>
      <c r="CW66">
        <v>44.661903979999998</v>
      </c>
      <c r="CX66">
        <v>-93.746537410000002</v>
      </c>
      <c r="CY66" s="3">
        <v>43756.958333333336</v>
      </c>
      <c r="CZ66" t="s">
        <v>139</v>
      </c>
      <c r="DA66" t="s">
        <v>140</v>
      </c>
      <c r="DB66" t="s">
        <v>210</v>
      </c>
      <c r="DC66" t="s">
        <v>211</v>
      </c>
      <c r="DD66" t="s">
        <v>241</v>
      </c>
    </row>
    <row r="67" spans="1:108" ht="15.75" customHeight="1" x14ac:dyDescent="0.25">
      <c r="A67">
        <v>677097</v>
      </c>
      <c r="B67" t="s">
        <v>204</v>
      </c>
      <c r="C67">
        <v>40</v>
      </c>
      <c r="D67">
        <v>2.3140000000000001</v>
      </c>
      <c r="E67" t="s">
        <v>109</v>
      </c>
      <c r="G67" t="s">
        <v>110</v>
      </c>
      <c r="H67" t="s">
        <v>111</v>
      </c>
      <c r="I67" t="s">
        <v>112</v>
      </c>
      <c r="K67">
        <v>19001781</v>
      </c>
      <c r="L67">
        <v>190180254</v>
      </c>
      <c r="M67">
        <v>1</v>
      </c>
      <c r="N67" s="2">
        <v>44562</v>
      </c>
      <c r="O67">
        <v>18</v>
      </c>
      <c r="P67">
        <v>2019</v>
      </c>
      <c r="Q67" t="s">
        <v>168</v>
      </c>
      <c r="R67">
        <v>16</v>
      </c>
      <c r="S67" t="s">
        <v>145</v>
      </c>
      <c r="T67" t="s">
        <v>115</v>
      </c>
      <c r="U67">
        <v>0</v>
      </c>
      <c r="V67">
        <v>2</v>
      </c>
      <c r="W67" t="s">
        <v>242</v>
      </c>
      <c r="X67" t="s">
        <v>117</v>
      </c>
      <c r="Y67" t="s">
        <v>161</v>
      </c>
      <c r="Z67" t="s">
        <v>243</v>
      </c>
      <c r="AA67" t="s">
        <v>162</v>
      </c>
      <c r="AC67" t="s">
        <v>244</v>
      </c>
      <c r="AD67" t="s">
        <v>122</v>
      </c>
      <c r="AE67" t="s">
        <v>207</v>
      </c>
      <c r="AG67" t="s">
        <v>208</v>
      </c>
      <c r="AH67" t="s">
        <v>245</v>
      </c>
      <c r="AI67" t="s">
        <v>126</v>
      </c>
      <c r="AJ67" t="s">
        <v>237</v>
      </c>
      <c r="AK67" t="s">
        <v>193</v>
      </c>
      <c r="AL67" t="s">
        <v>129</v>
      </c>
      <c r="AM67">
        <v>41</v>
      </c>
      <c r="AN67" t="s">
        <v>130</v>
      </c>
      <c r="AO67" t="s">
        <v>131</v>
      </c>
      <c r="AP67" t="s">
        <v>138</v>
      </c>
      <c r="AT67" t="s">
        <v>133</v>
      </c>
      <c r="AU67" t="s">
        <v>134</v>
      </c>
      <c r="AV67">
        <v>55</v>
      </c>
      <c r="AW67" t="s">
        <v>165</v>
      </c>
      <c r="AX67" t="s">
        <v>155</v>
      </c>
      <c r="AY67" t="s">
        <v>126</v>
      </c>
      <c r="AZ67" t="s">
        <v>149</v>
      </c>
      <c r="BA67" t="s">
        <v>128</v>
      </c>
      <c r="BB67" t="s">
        <v>129</v>
      </c>
      <c r="BC67">
        <v>19</v>
      </c>
      <c r="BD67" t="s">
        <v>130</v>
      </c>
      <c r="BE67" t="s">
        <v>131</v>
      </c>
      <c r="BF67" t="s">
        <v>138</v>
      </c>
      <c r="BJ67" t="s">
        <v>133</v>
      </c>
      <c r="BK67" t="s">
        <v>134</v>
      </c>
      <c r="BL67">
        <v>55</v>
      </c>
      <c r="BM67" t="s">
        <v>165</v>
      </c>
      <c r="BN67" t="s">
        <v>155</v>
      </c>
      <c r="CU67">
        <v>441322.46470000001</v>
      </c>
      <c r="CV67">
        <v>4946013.9248000002</v>
      </c>
      <c r="CW67">
        <v>44.665100070000001</v>
      </c>
      <c r="CX67">
        <v>-93.740202490000001</v>
      </c>
      <c r="CY67" s="3">
        <v>43483.673611111109</v>
      </c>
      <c r="CZ67" t="s">
        <v>139</v>
      </c>
      <c r="DA67" t="s">
        <v>140</v>
      </c>
      <c r="DB67" t="s">
        <v>210</v>
      </c>
      <c r="DC67" t="s">
        <v>211</v>
      </c>
      <c r="DD67" t="s">
        <v>246</v>
      </c>
    </row>
    <row r="68" spans="1:108" ht="15.75" customHeight="1" x14ac:dyDescent="0.25">
      <c r="A68">
        <v>766038</v>
      </c>
      <c r="B68" t="s">
        <v>204</v>
      </c>
      <c r="C68">
        <v>40</v>
      </c>
      <c r="D68">
        <v>3.0390000000000001</v>
      </c>
      <c r="E68" t="s">
        <v>109</v>
      </c>
      <c r="G68" t="s">
        <v>110</v>
      </c>
      <c r="H68" t="s">
        <v>111</v>
      </c>
      <c r="I68" t="s">
        <v>112</v>
      </c>
      <c r="K68">
        <v>19035643</v>
      </c>
      <c r="L68">
        <v>193320056</v>
      </c>
      <c r="M68">
        <v>11</v>
      </c>
      <c r="N68" s="2">
        <v>44876</v>
      </c>
      <c r="O68">
        <v>28</v>
      </c>
      <c r="P68">
        <v>2019</v>
      </c>
      <c r="Q68" t="s">
        <v>218</v>
      </c>
      <c r="R68">
        <v>11</v>
      </c>
      <c r="S68" t="s">
        <v>145</v>
      </c>
      <c r="T68" t="s">
        <v>115</v>
      </c>
      <c r="U68">
        <v>0</v>
      </c>
      <c r="V68">
        <v>1</v>
      </c>
      <c r="W68" t="s">
        <v>174</v>
      </c>
      <c r="X68" t="s">
        <v>117</v>
      </c>
      <c r="Y68" t="s">
        <v>161</v>
      </c>
      <c r="Z68" t="s">
        <v>119</v>
      </c>
      <c r="AA68" t="s">
        <v>148</v>
      </c>
      <c r="AC68" t="s">
        <v>244</v>
      </c>
      <c r="AD68" t="s">
        <v>122</v>
      </c>
      <c r="AE68" t="s">
        <v>207</v>
      </c>
      <c r="AG68" t="s">
        <v>208</v>
      </c>
      <c r="AH68" t="s">
        <v>163</v>
      </c>
      <c r="AI68" t="s">
        <v>126</v>
      </c>
      <c r="AJ68" t="s">
        <v>164</v>
      </c>
      <c r="AK68" t="s">
        <v>193</v>
      </c>
      <c r="AL68" t="s">
        <v>129</v>
      </c>
      <c r="AM68">
        <v>60</v>
      </c>
      <c r="AN68" t="s">
        <v>130</v>
      </c>
      <c r="AO68" t="s">
        <v>131</v>
      </c>
      <c r="AP68" t="s">
        <v>138</v>
      </c>
      <c r="AT68" t="s">
        <v>133</v>
      </c>
      <c r="AU68" t="s">
        <v>134</v>
      </c>
      <c r="AV68">
        <v>55</v>
      </c>
      <c r="AW68" t="s">
        <v>135</v>
      </c>
      <c r="AX68" t="s">
        <v>155</v>
      </c>
      <c r="CU68">
        <v>441599.0343</v>
      </c>
      <c r="CV68">
        <v>4947144.8590000002</v>
      </c>
      <c r="CW68">
        <v>44.675302960000003</v>
      </c>
      <c r="CX68">
        <v>-93.736842929999995</v>
      </c>
      <c r="CY68" s="3">
        <v>43797.493055555555</v>
      </c>
      <c r="CZ68" t="s">
        <v>139</v>
      </c>
      <c r="DA68" t="s">
        <v>140</v>
      </c>
      <c r="DB68" t="s">
        <v>210</v>
      </c>
      <c r="DC68" t="s">
        <v>211</v>
      </c>
      <c r="DD68" t="s">
        <v>315</v>
      </c>
    </row>
    <row r="69" spans="1:108" ht="15.75" customHeight="1" x14ac:dyDescent="0.25">
      <c r="A69">
        <v>521323</v>
      </c>
      <c r="B69" t="s">
        <v>204</v>
      </c>
      <c r="C69">
        <v>40</v>
      </c>
      <c r="D69">
        <v>3.141</v>
      </c>
      <c r="E69" t="s">
        <v>109</v>
      </c>
      <c r="G69" t="s">
        <v>110</v>
      </c>
      <c r="H69" t="s">
        <v>111</v>
      </c>
      <c r="I69" t="s">
        <v>112</v>
      </c>
      <c r="K69">
        <v>17039044</v>
      </c>
      <c r="L69">
        <v>173360129</v>
      </c>
      <c r="M69">
        <v>12</v>
      </c>
      <c r="N69" s="2">
        <v>44907</v>
      </c>
      <c r="O69">
        <v>2</v>
      </c>
      <c r="P69">
        <v>2017</v>
      </c>
      <c r="Q69" t="s">
        <v>144</v>
      </c>
      <c r="R69">
        <v>16</v>
      </c>
      <c r="T69" t="s">
        <v>115</v>
      </c>
      <c r="U69">
        <v>0</v>
      </c>
      <c r="V69">
        <v>1</v>
      </c>
      <c r="X69" t="s">
        <v>240</v>
      </c>
      <c r="Y69" t="s">
        <v>161</v>
      </c>
      <c r="Z69" t="s">
        <v>119</v>
      </c>
      <c r="AA69" t="s">
        <v>171</v>
      </c>
      <c r="AC69" t="s">
        <v>172</v>
      </c>
      <c r="AD69" t="s">
        <v>122</v>
      </c>
      <c r="AE69" t="s">
        <v>207</v>
      </c>
      <c r="AG69" t="s">
        <v>208</v>
      </c>
      <c r="AH69" t="s">
        <v>209</v>
      </c>
      <c r="AI69" t="s">
        <v>126</v>
      </c>
      <c r="AJ69" t="s">
        <v>164</v>
      </c>
      <c r="AK69" t="s">
        <v>193</v>
      </c>
      <c r="AL69" t="s">
        <v>129</v>
      </c>
      <c r="AM69">
        <v>52</v>
      </c>
      <c r="AN69" t="s">
        <v>151</v>
      </c>
      <c r="AO69" t="s">
        <v>234</v>
      </c>
      <c r="AP69" t="s">
        <v>132</v>
      </c>
      <c r="AT69" t="s">
        <v>133</v>
      </c>
      <c r="AU69" t="s">
        <v>134</v>
      </c>
      <c r="AV69">
        <v>55</v>
      </c>
      <c r="AW69" t="s">
        <v>135</v>
      </c>
      <c r="AX69" t="s">
        <v>155</v>
      </c>
      <c r="CU69">
        <v>441645.94829999999</v>
      </c>
      <c r="CV69">
        <v>4947302.9244999997</v>
      </c>
      <c r="CW69">
        <v>44.676729639999998</v>
      </c>
      <c r="CX69">
        <v>-93.736269089999993</v>
      </c>
      <c r="CY69" s="3">
        <v>43071.6875</v>
      </c>
      <c r="CZ69" t="s">
        <v>139</v>
      </c>
      <c r="DA69" t="s">
        <v>140</v>
      </c>
      <c r="DB69" t="s">
        <v>210</v>
      </c>
      <c r="DC69" t="s">
        <v>211</v>
      </c>
      <c r="DD69" t="s">
        <v>316</v>
      </c>
    </row>
    <row r="70" spans="1:108" ht="15.75" customHeight="1" x14ac:dyDescent="0.25">
      <c r="A70">
        <v>357735</v>
      </c>
      <c r="B70" t="s">
        <v>204</v>
      </c>
      <c r="C70">
        <v>40</v>
      </c>
      <c r="D70">
        <v>3.1920000000000002</v>
      </c>
      <c r="E70" t="s">
        <v>109</v>
      </c>
      <c r="G70" t="s">
        <v>110</v>
      </c>
      <c r="H70" t="s">
        <v>111</v>
      </c>
      <c r="I70" t="s">
        <v>112</v>
      </c>
      <c r="K70">
        <v>16020190</v>
      </c>
      <c r="L70">
        <v>161710070</v>
      </c>
      <c r="M70">
        <v>6</v>
      </c>
      <c r="N70" s="2">
        <v>44718</v>
      </c>
      <c r="O70">
        <v>19</v>
      </c>
      <c r="P70">
        <v>2016</v>
      </c>
      <c r="Q70" t="s">
        <v>205</v>
      </c>
      <c r="R70">
        <v>15</v>
      </c>
      <c r="T70" t="s">
        <v>201</v>
      </c>
      <c r="U70">
        <v>0</v>
      </c>
      <c r="V70">
        <v>2</v>
      </c>
      <c r="W70" t="s">
        <v>313</v>
      </c>
      <c r="X70" t="s">
        <v>117</v>
      </c>
      <c r="Y70" t="s">
        <v>161</v>
      </c>
      <c r="Z70" t="s">
        <v>119</v>
      </c>
      <c r="AA70" t="s">
        <v>171</v>
      </c>
      <c r="AC70" t="s">
        <v>172</v>
      </c>
      <c r="AD70" t="s">
        <v>122</v>
      </c>
      <c r="AE70" t="s">
        <v>207</v>
      </c>
      <c r="AG70" t="s">
        <v>208</v>
      </c>
      <c r="AH70" t="s">
        <v>317</v>
      </c>
      <c r="AI70" t="s">
        <v>126</v>
      </c>
      <c r="AJ70" t="s">
        <v>233</v>
      </c>
      <c r="AK70" t="s">
        <v>128</v>
      </c>
      <c r="AL70" t="s">
        <v>129</v>
      </c>
      <c r="AM70">
        <v>25</v>
      </c>
      <c r="AN70" t="s">
        <v>130</v>
      </c>
      <c r="AO70" t="s">
        <v>131</v>
      </c>
      <c r="AP70" t="s">
        <v>294</v>
      </c>
      <c r="AQ70" t="s">
        <v>255</v>
      </c>
      <c r="AT70" t="s">
        <v>133</v>
      </c>
      <c r="AU70" t="s">
        <v>134</v>
      </c>
      <c r="AV70">
        <v>55</v>
      </c>
      <c r="AW70" t="s">
        <v>156</v>
      </c>
      <c r="AX70" t="s">
        <v>155</v>
      </c>
      <c r="AY70" t="s">
        <v>126</v>
      </c>
      <c r="AZ70" t="s">
        <v>149</v>
      </c>
      <c r="BA70" t="s">
        <v>193</v>
      </c>
      <c r="BB70" t="s">
        <v>129</v>
      </c>
      <c r="BC70">
        <v>45</v>
      </c>
      <c r="BD70" t="s">
        <v>151</v>
      </c>
      <c r="BE70" t="s">
        <v>131</v>
      </c>
      <c r="BF70" t="s">
        <v>138</v>
      </c>
      <c r="BJ70" t="s">
        <v>133</v>
      </c>
      <c r="BK70" t="s">
        <v>134</v>
      </c>
      <c r="BL70">
        <v>55</v>
      </c>
      <c r="BM70" t="s">
        <v>165</v>
      </c>
      <c r="BN70" t="s">
        <v>155</v>
      </c>
      <c r="CU70">
        <v>441673.84120000002</v>
      </c>
      <c r="CV70">
        <v>4947379.7087000003</v>
      </c>
      <c r="CW70">
        <v>44.677423089999998</v>
      </c>
      <c r="CX70">
        <v>-93.735925940000001</v>
      </c>
      <c r="CY70" s="3">
        <v>42540.645833333336</v>
      </c>
      <c r="CZ70" t="s">
        <v>139</v>
      </c>
      <c r="DA70" t="s">
        <v>140</v>
      </c>
      <c r="DB70" t="s">
        <v>210</v>
      </c>
      <c r="DC70" t="s">
        <v>211</v>
      </c>
      <c r="DD70" t="s">
        <v>318</v>
      </c>
    </row>
    <row r="71" spans="1:108" ht="15.75" customHeight="1" x14ac:dyDescent="0.25">
      <c r="A71">
        <v>821759</v>
      </c>
      <c r="B71" t="s">
        <v>204</v>
      </c>
      <c r="C71">
        <v>40</v>
      </c>
      <c r="D71">
        <v>3.7010000000000001</v>
      </c>
      <c r="E71" t="s">
        <v>109</v>
      </c>
      <c r="G71" t="s">
        <v>110</v>
      </c>
      <c r="H71" t="s">
        <v>111</v>
      </c>
      <c r="I71" t="s">
        <v>112</v>
      </c>
      <c r="K71">
        <v>20021536</v>
      </c>
      <c r="L71">
        <v>202080027</v>
      </c>
      <c r="M71">
        <v>7</v>
      </c>
      <c r="N71" s="2">
        <v>44749</v>
      </c>
      <c r="O71">
        <v>26</v>
      </c>
      <c r="P71">
        <v>2020</v>
      </c>
      <c r="Q71" t="s">
        <v>205</v>
      </c>
      <c r="R71">
        <v>12</v>
      </c>
      <c r="T71" t="s">
        <v>201</v>
      </c>
      <c r="U71">
        <v>0</v>
      </c>
      <c r="V71">
        <v>1</v>
      </c>
      <c r="X71" t="s">
        <v>240</v>
      </c>
      <c r="Y71" t="s">
        <v>161</v>
      </c>
      <c r="Z71" t="s">
        <v>119</v>
      </c>
      <c r="AA71" t="s">
        <v>171</v>
      </c>
      <c r="AC71" t="s">
        <v>172</v>
      </c>
      <c r="AD71" t="s">
        <v>122</v>
      </c>
      <c r="AE71" t="s">
        <v>207</v>
      </c>
      <c r="AG71" t="s">
        <v>208</v>
      </c>
      <c r="AH71" t="s">
        <v>209</v>
      </c>
      <c r="AI71" t="s">
        <v>126</v>
      </c>
      <c r="AJ71" t="s">
        <v>233</v>
      </c>
      <c r="AK71" t="s">
        <v>193</v>
      </c>
      <c r="AL71" t="s">
        <v>129</v>
      </c>
      <c r="AM71">
        <v>23</v>
      </c>
      <c r="AN71" t="s">
        <v>130</v>
      </c>
      <c r="AO71" t="s">
        <v>131</v>
      </c>
      <c r="AP71" t="s">
        <v>294</v>
      </c>
      <c r="AT71" t="s">
        <v>133</v>
      </c>
      <c r="AU71" t="s">
        <v>134</v>
      </c>
      <c r="AV71">
        <v>55</v>
      </c>
      <c r="AW71" t="s">
        <v>165</v>
      </c>
      <c r="AX71" t="s">
        <v>155</v>
      </c>
      <c r="CU71">
        <v>442112.86589999998</v>
      </c>
      <c r="CV71">
        <v>4948069.9812000003</v>
      </c>
      <c r="CW71">
        <v>44.683672280000003</v>
      </c>
      <c r="CX71">
        <v>-93.730465159999994</v>
      </c>
      <c r="CY71" s="3">
        <v>44038.511805555558</v>
      </c>
      <c r="CZ71" t="s">
        <v>139</v>
      </c>
      <c r="DA71" t="s">
        <v>140</v>
      </c>
      <c r="DB71" t="s">
        <v>210</v>
      </c>
      <c r="DC71" t="s">
        <v>211</v>
      </c>
      <c r="DD71" t="s">
        <v>319</v>
      </c>
    </row>
    <row r="72" spans="1:108" ht="15.75" customHeight="1" x14ac:dyDescent="0.25">
      <c r="A72">
        <v>630530</v>
      </c>
      <c r="B72" t="s">
        <v>204</v>
      </c>
      <c r="C72">
        <v>40</v>
      </c>
      <c r="D72">
        <v>3.9420000000000002</v>
      </c>
      <c r="E72" t="s">
        <v>109</v>
      </c>
      <c r="G72" t="s">
        <v>110</v>
      </c>
      <c r="H72" t="s">
        <v>111</v>
      </c>
      <c r="I72" t="s">
        <v>112</v>
      </c>
      <c r="K72">
        <v>18026968</v>
      </c>
      <c r="L72">
        <v>182380153</v>
      </c>
      <c r="M72">
        <v>8</v>
      </c>
      <c r="N72" s="2">
        <v>44781</v>
      </c>
      <c r="O72">
        <v>26</v>
      </c>
      <c r="P72">
        <v>2018</v>
      </c>
      <c r="Q72" t="s">
        <v>205</v>
      </c>
      <c r="R72">
        <v>21</v>
      </c>
      <c r="S72" t="s">
        <v>188</v>
      </c>
      <c r="T72" t="s">
        <v>170</v>
      </c>
      <c r="U72">
        <v>0</v>
      </c>
      <c r="V72">
        <v>1</v>
      </c>
      <c r="X72" t="s">
        <v>216</v>
      </c>
      <c r="Y72" t="s">
        <v>161</v>
      </c>
      <c r="Z72" t="s">
        <v>213</v>
      </c>
      <c r="AA72" t="s">
        <v>171</v>
      </c>
      <c r="AC72" t="s">
        <v>172</v>
      </c>
      <c r="AD72" t="s">
        <v>122</v>
      </c>
      <c r="AE72" t="s">
        <v>207</v>
      </c>
      <c r="AG72" t="s">
        <v>208</v>
      </c>
      <c r="AH72" t="s">
        <v>209</v>
      </c>
      <c r="AI72" t="s">
        <v>126</v>
      </c>
      <c r="AJ72" t="s">
        <v>149</v>
      </c>
      <c r="AK72" t="s">
        <v>193</v>
      </c>
      <c r="AL72" t="s">
        <v>129</v>
      </c>
      <c r="AM72">
        <v>25</v>
      </c>
      <c r="AN72" t="s">
        <v>130</v>
      </c>
      <c r="AO72" t="s">
        <v>234</v>
      </c>
      <c r="AP72" t="s">
        <v>138</v>
      </c>
      <c r="AT72" t="s">
        <v>133</v>
      </c>
      <c r="AU72" t="s">
        <v>134</v>
      </c>
      <c r="AV72">
        <v>55</v>
      </c>
      <c r="AW72" t="s">
        <v>135</v>
      </c>
      <c r="AX72" t="s">
        <v>155</v>
      </c>
      <c r="CU72">
        <v>442399.04200000002</v>
      </c>
      <c r="CV72">
        <v>4948329.24</v>
      </c>
      <c r="CW72">
        <v>44.686029089999998</v>
      </c>
      <c r="CX72">
        <v>-93.726883479999998</v>
      </c>
      <c r="CY72" s="3">
        <v>43338.892361111109</v>
      </c>
      <c r="CZ72" t="s">
        <v>139</v>
      </c>
      <c r="DA72" t="s">
        <v>140</v>
      </c>
      <c r="DB72" t="s">
        <v>210</v>
      </c>
      <c r="DC72" t="s">
        <v>211</v>
      </c>
      <c r="DD72" t="s">
        <v>253</v>
      </c>
    </row>
    <row r="73" spans="1:108" ht="15.75" customHeight="1" x14ac:dyDescent="0.25">
      <c r="A73">
        <v>606580</v>
      </c>
      <c r="B73" t="s">
        <v>204</v>
      </c>
      <c r="C73">
        <v>40</v>
      </c>
      <c r="D73">
        <v>3.99</v>
      </c>
      <c r="E73" t="s">
        <v>109</v>
      </c>
      <c r="G73" t="s">
        <v>110</v>
      </c>
      <c r="H73" t="s">
        <v>111</v>
      </c>
      <c r="I73" t="s">
        <v>112</v>
      </c>
      <c r="K73">
        <v>18019288</v>
      </c>
      <c r="L73">
        <v>181730231</v>
      </c>
      <c r="M73">
        <v>6</v>
      </c>
      <c r="N73" s="2">
        <v>44718</v>
      </c>
      <c r="O73">
        <v>22</v>
      </c>
      <c r="P73">
        <v>2018</v>
      </c>
      <c r="Q73" t="s">
        <v>168</v>
      </c>
      <c r="R73">
        <v>23</v>
      </c>
      <c r="T73" t="s">
        <v>115</v>
      </c>
      <c r="U73">
        <v>0</v>
      </c>
      <c r="V73">
        <v>1</v>
      </c>
      <c r="X73" t="s">
        <v>254</v>
      </c>
      <c r="Y73" t="s">
        <v>161</v>
      </c>
      <c r="Z73" t="s">
        <v>213</v>
      </c>
      <c r="AA73" t="s">
        <v>171</v>
      </c>
      <c r="AC73" t="s">
        <v>172</v>
      </c>
      <c r="AD73" t="s">
        <v>122</v>
      </c>
      <c r="AE73" t="s">
        <v>207</v>
      </c>
      <c r="AG73" t="s">
        <v>208</v>
      </c>
      <c r="AH73" t="s">
        <v>209</v>
      </c>
      <c r="AI73" t="s">
        <v>126</v>
      </c>
      <c r="AJ73" t="s">
        <v>149</v>
      </c>
      <c r="AK73" t="s">
        <v>128</v>
      </c>
      <c r="AL73" t="s">
        <v>129</v>
      </c>
      <c r="AM73">
        <v>30</v>
      </c>
      <c r="AN73" t="s">
        <v>130</v>
      </c>
      <c r="AO73" t="s">
        <v>131</v>
      </c>
      <c r="AP73" t="s">
        <v>255</v>
      </c>
      <c r="AT73" t="s">
        <v>133</v>
      </c>
      <c r="AU73" t="s">
        <v>134</v>
      </c>
      <c r="AV73">
        <v>55</v>
      </c>
      <c r="AW73" t="s">
        <v>165</v>
      </c>
      <c r="AX73" t="s">
        <v>155</v>
      </c>
      <c r="CU73">
        <v>442460.02669999999</v>
      </c>
      <c r="CV73">
        <v>4948376.6299000001</v>
      </c>
      <c r="CW73">
        <v>44.686460570000001</v>
      </c>
      <c r="CX73">
        <v>-93.726119299999993</v>
      </c>
      <c r="CY73" s="3">
        <v>43273.989583333336</v>
      </c>
      <c r="CZ73" t="s">
        <v>139</v>
      </c>
      <c r="DA73" t="s">
        <v>140</v>
      </c>
      <c r="DB73" t="s">
        <v>210</v>
      </c>
      <c r="DC73" t="s">
        <v>211</v>
      </c>
      <c r="DD73" t="s">
        <v>256</v>
      </c>
    </row>
    <row r="74" spans="1:108" ht="15.75" customHeight="1" x14ac:dyDescent="0.25">
      <c r="A74">
        <v>503212</v>
      </c>
      <c r="B74" t="s">
        <v>204</v>
      </c>
      <c r="C74">
        <v>40</v>
      </c>
      <c r="D74">
        <v>4.0410000000000004</v>
      </c>
      <c r="E74" t="s">
        <v>109</v>
      </c>
      <c r="G74" t="s">
        <v>110</v>
      </c>
      <c r="H74" t="s">
        <v>111</v>
      </c>
      <c r="I74" t="s">
        <v>112</v>
      </c>
      <c r="K74">
        <v>17031135</v>
      </c>
      <c r="L74">
        <v>172650119</v>
      </c>
      <c r="M74">
        <v>9</v>
      </c>
      <c r="N74" s="2">
        <v>44813</v>
      </c>
      <c r="O74">
        <v>22</v>
      </c>
      <c r="P74">
        <v>2017</v>
      </c>
      <c r="Q74" t="s">
        <v>168</v>
      </c>
      <c r="R74">
        <v>16</v>
      </c>
      <c r="T74" t="s">
        <v>201</v>
      </c>
      <c r="U74">
        <v>0</v>
      </c>
      <c r="V74">
        <v>1</v>
      </c>
      <c r="X74" t="s">
        <v>240</v>
      </c>
      <c r="Y74" t="s">
        <v>161</v>
      </c>
      <c r="Z74" t="s">
        <v>119</v>
      </c>
      <c r="AA74" t="s">
        <v>171</v>
      </c>
      <c r="AC74" t="s">
        <v>172</v>
      </c>
      <c r="AD74" t="s">
        <v>122</v>
      </c>
      <c r="AE74" t="s">
        <v>207</v>
      </c>
      <c r="AG74" t="s">
        <v>208</v>
      </c>
      <c r="AH74" t="s">
        <v>209</v>
      </c>
      <c r="AI74" t="s">
        <v>126</v>
      </c>
      <c r="AJ74" t="s">
        <v>233</v>
      </c>
      <c r="AK74" t="s">
        <v>128</v>
      </c>
      <c r="AL74" t="s">
        <v>257</v>
      </c>
      <c r="AM74">
        <v>31</v>
      </c>
      <c r="AN74" t="s">
        <v>130</v>
      </c>
      <c r="AO74" t="s">
        <v>131</v>
      </c>
      <c r="AP74" t="s">
        <v>194</v>
      </c>
      <c r="AQ74" t="s">
        <v>220</v>
      </c>
      <c r="AT74" t="s">
        <v>133</v>
      </c>
      <c r="AU74" t="s">
        <v>134</v>
      </c>
      <c r="AV74">
        <v>55</v>
      </c>
      <c r="AW74" t="s">
        <v>156</v>
      </c>
      <c r="AX74" t="s">
        <v>155</v>
      </c>
      <c r="CU74">
        <v>442504.68599999999</v>
      </c>
      <c r="CV74">
        <v>4948442.5562000005</v>
      </c>
      <c r="CW74">
        <v>44.687057600000003</v>
      </c>
      <c r="CX74">
        <v>-93.725563179999995</v>
      </c>
      <c r="CY74" s="3">
        <v>43000.670138888891</v>
      </c>
      <c r="CZ74" t="s">
        <v>139</v>
      </c>
      <c r="DA74" t="s">
        <v>140</v>
      </c>
      <c r="DB74" t="s">
        <v>210</v>
      </c>
      <c r="DC74" t="s">
        <v>211</v>
      </c>
      <c r="DD74" t="s">
        <v>258</v>
      </c>
    </row>
    <row r="75" spans="1:108" ht="16.5" customHeight="1" x14ac:dyDescent="0.25">
      <c r="A75">
        <v>819061</v>
      </c>
      <c r="B75" t="s">
        <v>204</v>
      </c>
      <c r="C75">
        <v>40</v>
      </c>
      <c r="D75">
        <v>4.0540000000000003</v>
      </c>
      <c r="E75" t="s">
        <v>109</v>
      </c>
      <c r="G75" t="s">
        <v>110</v>
      </c>
      <c r="H75" t="s">
        <v>111</v>
      </c>
      <c r="I75" t="s">
        <v>112</v>
      </c>
      <c r="K75">
        <v>20019785</v>
      </c>
      <c r="L75">
        <v>201930033</v>
      </c>
      <c r="M75">
        <v>7</v>
      </c>
      <c r="N75" s="2">
        <v>44749</v>
      </c>
      <c r="O75">
        <v>11</v>
      </c>
      <c r="P75">
        <v>2020</v>
      </c>
      <c r="Q75" t="s">
        <v>144</v>
      </c>
      <c r="R75">
        <v>13</v>
      </c>
      <c r="T75" t="s">
        <v>170</v>
      </c>
      <c r="U75">
        <v>0</v>
      </c>
      <c r="V75">
        <v>1</v>
      </c>
      <c r="X75" t="s">
        <v>240</v>
      </c>
      <c r="Y75" t="s">
        <v>161</v>
      </c>
      <c r="Z75" t="s">
        <v>119</v>
      </c>
      <c r="AA75" t="s">
        <v>148</v>
      </c>
      <c r="AC75" t="s">
        <v>172</v>
      </c>
      <c r="AD75" t="s">
        <v>122</v>
      </c>
      <c r="AE75" t="s">
        <v>207</v>
      </c>
      <c r="AG75" t="s">
        <v>208</v>
      </c>
      <c r="AH75" t="s">
        <v>209</v>
      </c>
      <c r="AI75" t="s">
        <v>126</v>
      </c>
      <c r="AJ75" t="s">
        <v>233</v>
      </c>
      <c r="AK75" t="s">
        <v>128</v>
      </c>
      <c r="AL75" t="s">
        <v>129</v>
      </c>
      <c r="AM75">
        <v>27</v>
      </c>
      <c r="AN75" t="s">
        <v>130</v>
      </c>
      <c r="AO75" t="s">
        <v>131</v>
      </c>
      <c r="AP75" t="s">
        <v>183</v>
      </c>
      <c r="AT75" t="s">
        <v>133</v>
      </c>
      <c r="AU75" t="s">
        <v>145</v>
      </c>
      <c r="AV75">
        <v>55</v>
      </c>
      <c r="AW75" t="s">
        <v>165</v>
      </c>
      <c r="AX75" t="s">
        <v>155</v>
      </c>
      <c r="CU75">
        <v>442510.83789999998</v>
      </c>
      <c r="CV75">
        <v>4948463.6787</v>
      </c>
      <c r="CW75">
        <v>44.687248230000002</v>
      </c>
      <c r="CX75">
        <v>-93.72548793</v>
      </c>
      <c r="CY75" s="3">
        <v>44023.573611111111</v>
      </c>
      <c r="CZ75" t="s">
        <v>139</v>
      </c>
      <c r="DA75" t="s">
        <v>140</v>
      </c>
      <c r="DB75" t="s">
        <v>210</v>
      </c>
      <c r="DC75" t="s">
        <v>211</v>
      </c>
      <c r="DD75" t="s">
        <v>259</v>
      </c>
    </row>
    <row r="76" spans="1:108" ht="16.5" customHeight="1" x14ac:dyDescent="0.25">
      <c r="A76">
        <v>723992</v>
      </c>
      <c r="B76" t="s">
        <v>204</v>
      </c>
      <c r="C76">
        <v>40</v>
      </c>
      <c r="D76">
        <v>4.0970000000000004</v>
      </c>
      <c r="E76" t="s">
        <v>109</v>
      </c>
      <c r="G76" t="s">
        <v>110</v>
      </c>
      <c r="H76" t="s">
        <v>111</v>
      </c>
      <c r="I76" t="s">
        <v>112</v>
      </c>
      <c r="K76">
        <v>19015575</v>
      </c>
      <c r="L76">
        <v>191530108</v>
      </c>
      <c r="M76">
        <v>6</v>
      </c>
      <c r="N76" s="2">
        <v>44718</v>
      </c>
      <c r="O76">
        <v>2</v>
      </c>
      <c r="P76">
        <v>2019</v>
      </c>
      <c r="Q76" t="s">
        <v>205</v>
      </c>
      <c r="R76">
        <v>19</v>
      </c>
      <c r="T76" t="s">
        <v>170</v>
      </c>
      <c r="U76">
        <v>0</v>
      </c>
      <c r="V76">
        <v>1</v>
      </c>
      <c r="X76" t="s">
        <v>240</v>
      </c>
      <c r="Y76" t="s">
        <v>161</v>
      </c>
      <c r="Z76" t="s">
        <v>119</v>
      </c>
      <c r="AA76" t="s">
        <v>171</v>
      </c>
      <c r="AC76" t="s">
        <v>172</v>
      </c>
      <c r="AD76" t="s">
        <v>122</v>
      </c>
      <c r="AE76" t="s">
        <v>207</v>
      </c>
      <c r="AG76" t="s">
        <v>208</v>
      </c>
      <c r="AH76" t="s">
        <v>209</v>
      </c>
      <c r="AI76" t="s">
        <v>126</v>
      </c>
      <c r="AJ76" t="s">
        <v>233</v>
      </c>
      <c r="AK76" t="s">
        <v>193</v>
      </c>
      <c r="AL76" t="s">
        <v>257</v>
      </c>
      <c r="AM76">
        <v>58</v>
      </c>
      <c r="AN76" t="s">
        <v>130</v>
      </c>
      <c r="AO76" t="s">
        <v>131</v>
      </c>
      <c r="AP76" t="s">
        <v>138</v>
      </c>
      <c r="AT76" t="s">
        <v>133</v>
      </c>
      <c r="AU76" t="s">
        <v>134</v>
      </c>
      <c r="AV76">
        <v>55</v>
      </c>
      <c r="AW76" t="s">
        <v>156</v>
      </c>
      <c r="AX76" t="s">
        <v>155</v>
      </c>
      <c r="CU76">
        <v>442516.37199999997</v>
      </c>
      <c r="CV76">
        <v>4948531.8243000004</v>
      </c>
      <c r="CW76">
        <v>44.687862099999997</v>
      </c>
      <c r="CX76">
        <v>-93.725425759999993</v>
      </c>
      <c r="CY76" s="3">
        <v>43618.791666666664</v>
      </c>
      <c r="CZ76" t="s">
        <v>139</v>
      </c>
      <c r="DA76" t="s">
        <v>140</v>
      </c>
      <c r="DB76" t="s">
        <v>210</v>
      </c>
      <c r="DC76" t="s">
        <v>211</v>
      </c>
      <c r="DD76" s="4" t="s">
        <v>260</v>
      </c>
    </row>
    <row r="77" spans="1:108" ht="16.5" customHeight="1" x14ac:dyDescent="0.25">
      <c r="A77">
        <v>359727</v>
      </c>
      <c r="B77" t="s">
        <v>204</v>
      </c>
      <c r="C77">
        <v>40</v>
      </c>
      <c r="D77">
        <v>4.12</v>
      </c>
      <c r="E77" t="s">
        <v>109</v>
      </c>
      <c r="G77" t="s">
        <v>110</v>
      </c>
      <c r="H77" t="s">
        <v>111</v>
      </c>
      <c r="I77" t="s">
        <v>112</v>
      </c>
      <c r="K77">
        <v>16021132</v>
      </c>
      <c r="L77">
        <v>161780164</v>
      </c>
      <c r="M77">
        <v>6</v>
      </c>
      <c r="N77" s="2">
        <v>44718</v>
      </c>
      <c r="O77">
        <v>26</v>
      </c>
      <c r="P77">
        <v>2016</v>
      </c>
      <c r="Q77" t="s">
        <v>205</v>
      </c>
      <c r="R77">
        <v>16</v>
      </c>
      <c r="T77" t="s">
        <v>170</v>
      </c>
      <c r="U77">
        <v>0</v>
      </c>
      <c r="V77">
        <v>1</v>
      </c>
      <c r="X77" t="s">
        <v>240</v>
      </c>
      <c r="Y77" t="s">
        <v>118</v>
      </c>
      <c r="Z77" t="s">
        <v>119</v>
      </c>
      <c r="AA77" t="s">
        <v>171</v>
      </c>
      <c r="AB77" t="s">
        <v>174</v>
      </c>
      <c r="AC77" t="s">
        <v>172</v>
      </c>
      <c r="AD77" t="s">
        <v>122</v>
      </c>
      <c r="AE77" t="s">
        <v>207</v>
      </c>
      <c r="AG77" t="s">
        <v>208</v>
      </c>
      <c r="AH77" t="s">
        <v>209</v>
      </c>
      <c r="AI77" t="s">
        <v>126</v>
      </c>
      <c r="AJ77" t="s">
        <v>233</v>
      </c>
      <c r="AK77" t="s">
        <v>128</v>
      </c>
      <c r="AL77" t="s">
        <v>261</v>
      </c>
      <c r="AM77">
        <v>38</v>
      </c>
      <c r="AN77" t="s">
        <v>151</v>
      </c>
      <c r="AO77" t="s">
        <v>131</v>
      </c>
      <c r="AP77" t="s">
        <v>194</v>
      </c>
      <c r="AQ77" t="s">
        <v>220</v>
      </c>
      <c r="AT77" t="s">
        <v>133</v>
      </c>
      <c r="AU77" t="s">
        <v>154</v>
      </c>
      <c r="AV77">
        <v>55</v>
      </c>
      <c r="AW77" t="s">
        <v>135</v>
      </c>
      <c r="AX77" t="s">
        <v>155</v>
      </c>
      <c r="CU77">
        <v>442518.02490000002</v>
      </c>
      <c r="CV77">
        <v>4948569.6320000002</v>
      </c>
      <c r="CW77">
        <v>44.688202570000001</v>
      </c>
      <c r="CX77">
        <v>-93.725409150000004</v>
      </c>
      <c r="CY77" s="3">
        <v>42547.670138888891</v>
      </c>
      <c r="CZ77" t="s">
        <v>139</v>
      </c>
      <c r="DA77" t="s">
        <v>140</v>
      </c>
      <c r="DB77" t="s">
        <v>210</v>
      </c>
      <c r="DC77" t="s">
        <v>211</v>
      </c>
      <c r="DD77" t="s">
        <v>262</v>
      </c>
    </row>
    <row r="78" spans="1:108" ht="16.5" customHeight="1" x14ac:dyDescent="0.25"/>
    <row r="79" spans="1:108" ht="16.5" customHeight="1" x14ac:dyDescent="0.25"/>
    <row r="80" spans="1:108"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sheetData>
  <conditionalFormatting sqref="A6:L6 N6:DA6">
    <cfRule type="containsText" dxfId="0" priority="1" operator="containsText" text="FALSE">
      <formula>NOT(ISERROR(SEARCH("FALSE",A6)))</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708-5768-494E-80DC-B7DE87A73344}">
  <sheetPr>
    <pageSetUpPr fitToPage="1"/>
  </sheetPr>
  <dimension ref="B1:Q65"/>
  <sheetViews>
    <sheetView tabSelected="1" topLeftCell="H1" workbookViewId="0">
      <selection activeCell="K6" sqref="K6"/>
    </sheetView>
  </sheetViews>
  <sheetFormatPr defaultRowHeight="15" x14ac:dyDescent="0.25"/>
  <cols>
    <col min="2" max="2" width="48.5703125" style="12" customWidth="1"/>
    <col min="3" max="7" width="10.7109375" style="5" customWidth="1"/>
    <col min="8" max="8" width="21.140625" style="5" bestFit="1" customWidth="1"/>
    <col min="9" max="10" width="10.7109375" style="5" customWidth="1"/>
    <col min="11" max="11" width="100.7109375" customWidth="1"/>
    <col min="12" max="17" width="10.7109375" style="5" customWidth="1"/>
  </cols>
  <sheetData>
    <row r="1" spans="2:17" x14ac:dyDescent="0.25">
      <c r="B1" s="12" t="s">
        <v>349</v>
      </c>
    </row>
    <row r="2" spans="2:17" hidden="1" x14ac:dyDescent="0.25"/>
    <row r="3" spans="2:17" hidden="1" x14ac:dyDescent="0.25">
      <c r="C3" s="5">
        <v>13</v>
      </c>
      <c r="D3" s="5">
        <v>15</v>
      </c>
      <c r="E3" s="5">
        <v>16</v>
      </c>
      <c r="F3" s="5">
        <v>14</v>
      </c>
      <c r="G3" s="5">
        <v>18</v>
      </c>
      <c r="H3" s="5">
        <v>20</v>
      </c>
      <c r="I3" s="5">
        <v>21</v>
      </c>
      <c r="J3" s="5">
        <v>22</v>
      </c>
      <c r="K3">
        <v>108</v>
      </c>
      <c r="L3" s="5">
        <v>34</v>
      </c>
      <c r="M3" s="5">
        <v>35</v>
      </c>
      <c r="N3" s="5">
        <v>26</v>
      </c>
      <c r="O3" s="5">
        <v>27</v>
      </c>
      <c r="P3" s="5">
        <v>29</v>
      </c>
      <c r="Q3" s="5">
        <v>36</v>
      </c>
    </row>
    <row r="4" spans="2:17" ht="30" x14ac:dyDescent="0.25">
      <c r="B4" s="13" t="s">
        <v>350</v>
      </c>
      <c r="C4" s="19" t="s">
        <v>351</v>
      </c>
      <c r="D4" s="19" t="s">
        <v>352</v>
      </c>
      <c r="E4" s="19" t="s">
        <v>353</v>
      </c>
      <c r="F4" s="19" t="s">
        <v>354</v>
      </c>
      <c r="G4" s="19" t="s">
        <v>355</v>
      </c>
      <c r="H4" s="19" t="s">
        <v>356</v>
      </c>
      <c r="I4" s="19" t="s">
        <v>357</v>
      </c>
      <c r="J4" s="19" t="s">
        <v>358</v>
      </c>
      <c r="K4" s="11" t="s">
        <v>359</v>
      </c>
      <c r="L4" s="19" t="s">
        <v>360</v>
      </c>
      <c r="M4" s="19" t="s">
        <v>361</v>
      </c>
      <c r="N4" s="19" t="s">
        <v>362</v>
      </c>
      <c r="O4" s="19" t="s">
        <v>363</v>
      </c>
      <c r="P4" s="19" t="s">
        <v>364</v>
      </c>
      <c r="Q4" s="19" t="s">
        <v>365</v>
      </c>
    </row>
    <row r="5" spans="2:17" ht="165" x14ac:dyDescent="0.25">
      <c r="B5" s="15">
        <v>317123</v>
      </c>
      <c r="C5" s="20">
        <f>VLOOKUP($B5,'Int_and Seg_Data'!$A:$M,CSAH_40_Crash_Data_Print!C$3,FALSE)</f>
        <v>1</v>
      </c>
      <c r="D5" s="21">
        <f>VLOOKUP($B5,'Int_and Seg_Data'!$A:$DD,CSAH_40_Crash_Data_Print!D$3,FALSE)</f>
        <v>5</v>
      </c>
      <c r="E5" s="21">
        <f>VLOOKUP($B5,'Int_and Seg_Data'!$A:$DD,CSAH_40_Crash_Data_Print!E$3,FALSE)</f>
        <v>2016</v>
      </c>
      <c r="F5" s="22" t="str">
        <f>CONCATENATE(C5,"/",D5,"/",E5)</f>
        <v>1/5/2016</v>
      </c>
      <c r="G5" s="21">
        <f>VLOOKUP($B5,'Int_and Seg_Data'!$A:$DD,CSAH_40_Crash_Data_Print!G$3,FALSE)</f>
        <v>0</v>
      </c>
      <c r="H5" s="21" t="str">
        <f>VLOOKUP($B5,'Int_and Seg_Data'!$A:$DD,CSAH_40_Crash_Data_Print!H$3,FALSE)</f>
        <v>Serious Injury</v>
      </c>
      <c r="I5" s="21">
        <f>VLOOKUP($B5,'Int_and Seg_Data'!$A:$DD,CSAH_40_Crash_Data_Print!I$3,FALSE)</f>
        <v>0</v>
      </c>
      <c r="J5" s="21">
        <f>VLOOKUP($B5,'Int_and Seg_Data'!$A:$DD,CSAH_40_Crash_Data_Print!J$3,FALSE)</f>
        <v>1</v>
      </c>
      <c r="K5" s="16" t="str">
        <f>VLOOKUP($B5,'Int_and Seg_Data'!$A:$DD,CSAH_40_Crash_Data_Print!K$3,FALSE)</f>
        <v>Unit 1 was traveling south on Co. Rd. 40 in San Francisco Township.  Unit 1 approached a left curve in the roadway near 19250 Co Rd.40.  The vehicle ended up rolled over on the east side of Co. Rd. 40 at the bottom of a 50 ft. steep ditch.  
It is unknown whether ice on the road was a contributing factor or not.  The driver is suspected of having been under the influence of alcohol at the time of the collision. 
Unit 1 traveled along the curve, lost control, went airborne through multiple trees, striking them, and landed front end first at the bottom of the ditch rolled over with the front of the car facing west.  The driver of the vehicle was transported by ambulance for serious injuries.  The vehicle had to be towed away from the scene. The vehicle is totaled.</v>
      </c>
      <c r="L5" s="23" t="str">
        <f>VLOOKUP($B5,'Int_and Seg_Data'!$A:$DD,CSAH_40_Crash_Data_Print!L$3,FALSE)</f>
        <v>Single Vehicle Run Off Road</v>
      </c>
      <c r="M5" s="23" t="str">
        <f>VLOOKUP($B5,'Int_and Seg_Data'!$A:$DD,CSAH_40_Crash_Data_Print!M$3,FALSE)</f>
        <v>Motor Vehicle in Transport</v>
      </c>
      <c r="N5" s="23" t="str">
        <f>VLOOKUP($B5,'Int_and Seg_Data'!$A:$DD,CSAH_40_Crash_Data_Print!N$3,FALSE)</f>
        <v>Dark (No Str Lights)</v>
      </c>
      <c r="O5" s="23" t="str">
        <f>VLOOKUP($B5,'Int_and Seg_Data'!$A:$DD,CSAH_40_Crash_Data_Print!O$3,FALSE)</f>
        <v>Blowing Sand/Soil/Dirt/Snow</v>
      </c>
      <c r="P5" s="23" t="str">
        <f>VLOOKUP($B5,'Int_and Seg_Data'!$A:$DD,CSAH_40_Crash_Data_Print!P$3,FALSE)</f>
        <v>Ice/Frost</v>
      </c>
      <c r="Q5" s="23" t="str">
        <f>VLOOKUP($B5,'Int_and Seg_Data'!$A:$DD,CSAH_40_Crash_Data_Print!Q$3,FALSE)</f>
        <v>Passenger Car</v>
      </c>
    </row>
    <row r="6" spans="2:17" ht="60" x14ac:dyDescent="0.25">
      <c r="B6" s="15">
        <v>317868</v>
      </c>
      <c r="C6" s="20">
        <f>VLOOKUP($B6,'Int_and Seg_Data'!$A:$M,CSAH_40_Crash_Data_Print!C$3,FALSE)</f>
        <v>1</v>
      </c>
      <c r="D6" s="21">
        <f>VLOOKUP($B6,'Int_and Seg_Data'!$A:$DD,CSAH_40_Crash_Data_Print!D$3,FALSE)</f>
        <v>8</v>
      </c>
      <c r="E6" s="21">
        <f>VLOOKUP($B6,'Int_and Seg_Data'!$A:$DD,CSAH_40_Crash_Data_Print!E$3,FALSE)</f>
        <v>2016</v>
      </c>
      <c r="F6" s="22" t="str">
        <f t="shared" ref="F6:F65" si="0">CONCATENATE(C6,"/",D6,"/",E6)</f>
        <v>1/8/2016</v>
      </c>
      <c r="G6" s="21">
        <f>VLOOKUP($B6,'Int_and Seg_Data'!$A:$DD,CSAH_40_Crash_Data_Print!G$3,FALSE)</f>
        <v>7</v>
      </c>
      <c r="H6" s="21" t="str">
        <f>VLOOKUP($B6,'Int_and Seg_Data'!$A:$DD,CSAH_40_Crash_Data_Print!H$3,FALSE)</f>
        <v>Property Damage Only</v>
      </c>
      <c r="I6" s="21">
        <f>VLOOKUP($B6,'Int_and Seg_Data'!$A:$DD,CSAH_40_Crash_Data_Print!I$3,FALSE)</f>
        <v>0</v>
      </c>
      <c r="J6" s="21">
        <f>VLOOKUP($B6,'Int_and Seg_Data'!$A:$DD,CSAH_40_Crash_Data_Print!J$3,FALSE)</f>
        <v>2</v>
      </c>
      <c r="K6" s="16" t="str">
        <f>VLOOKUP($B6,'Int_and Seg_Data'!$A:$DD,CSAH_40_Crash_Data_Print!K$3,FALSE)</f>
        <v>Vehicle 1 was northbound on county road 40.  Vehicle 2 was southbound on county road 40 when he noticed vehicle 1 was swerving in median.  Vehicle 2 attempted to avoid getting hit by vehicle 1 when vehicle 1 struck the back left end of vehicle 2.  Vehicle 1 came to rest in the ditch facing southbound. Vehicle 2 remained on the road and came to rest facing northbound on county road 40.</v>
      </c>
      <c r="L6" s="23" t="str">
        <f>VLOOKUP($B6,'Int_and Seg_Data'!$A:$DD,CSAH_40_Crash_Data_Print!L$3,FALSE)</f>
        <v>Rear End</v>
      </c>
      <c r="M6" s="23" t="str">
        <f>VLOOKUP($B6,'Int_and Seg_Data'!$A:$DD,CSAH_40_Crash_Data_Print!M$3,FALSE)</f>
        <v>Motor Vehicle in Transport</v>
      </c>
      <c r="N6" s="23" t="str">
        <f>VLOOKUP($B6,'Int_and Seg_Data'!$A:$DD,CSAH_40_Crash_Data_Print!N$3,FALSE)</f>
        <v>Sunrise</v>
      </c>
      <c r="O6" s="23" t="str">
        <f>VLOOKUP($B6,'Int_and Seg_Data'!$A:$DD,CSAH_40_Crash_Data_Print!O$3,FALSE)</f>
        <v>Snow</v>
      </c>
      <c r="P6" s="23" t="str">
        <f>VLOOKUP($B6,'Int_and Seg_Data'!$A:$DD,CSAH_40_Crash_Data_Print!P$3,FALSE)</f>
        <v>Slush</v>
      </c>
      <c r="Q6" s="23" t="str">
        <f>VLOOKUP($B6,'Int_and Seg_Data'!$A:$DD,CSAH_40_Crash_Data_Print!Q$3,FALSE)</f>
        <v>Passenger Car</v>
      </c>
    </row>
    <row r="7" spans="2:17" ht="60" x14ac:dyDescent="0.25">
      <c r="B7" s="15">
        <v>335305</v>
      </c>
      <c r="C7" s="20">
        <f>VLOOKUP($B7,'Int_and Seg_Data'!$A:$M,CSAH_40_Crash_Data_Print!C$3,FALSE)</f>
        <v>3</v>
      </c>
      <c r="D7" s="21">
        <f>VLOOKUP($B7,'Int_and Seg_Data'!$A:$DD,CSAH_40_Crash_Data_Print!D$3,FALSE)</f>
        <v>12</v>
      </c>
      <c r="E7" s="21">
        <f>VLOOKUP($B7,'Int_and Seg_Data'!$A:$DD,CSAH_40_Crash_Data_Print!E$3,FALSE)</f>
        <v>2016</v>
      </c>
      <c r="F7" s="22" t="str">
        <f t="shared" si="0"/>
        <v>3/12/2016</v>
      </c>
      <c r="G7" s="21">
        <f>VLOOKUP($B7,'Int_and Seg_Data'!$A:$DD,CSAH_40_Crash_Data_Print!G$3,FALSE)</f>
        <v>15</v>
      </c>
      <c r="H7" s="21" t="str">
        <f>VLOOKUP($B7,'Int_and Seg_Data'!$A:$DD,CSAH_40_Crash_Data_Print!H$3,FALSE)</f>
        <v>Minor Injury</v>
      </c>
      <c r="I7" s="21">
        <f>VLOOKUP($B7,'Int_and Seg_Data'!$A:$DD,CSAH_40_Crash_Data_Print!I$3,FALSE)</f>
        <v>0</v>
      </c>
      <c r="J7" s="21">
        <f>VLOOKUP($B7,'Int_and Seg_Data'!$A:$DD,CSAH_40_Crash_Data_Print!J$3,FALSE)</f>
        <v>1</v>
      </c>
      <c r="K7" s="16" t="str">
        <f>VLOOKUP($B7,'Int_and Seg_Data'!$A:$DD,CSAH_40_Crash_Data_Print!K$3,FALSE)</f>
        <v>vehicle #1 was southbound on CSAH 40 entering left curve. Diver stated he was unable to negotiate the curve and left the roadway to the right. vehicle entered ditch, overturned and struck several trees alongside the roadway. Driver sustained minor injuries. Transported via ambulance to St. Francis Hospital. Vehicle towed by Shakopee Towing.</v>
      </c>
      <c r="L7" s="23" t="str">
        <f>VLOOKUP($B7,'Int_and Seg_Data'!$A:$DD,CSAH_40_Crash_Data_Print!L$3,FALSE)</f>
        <v>Single Vehicle Run Off Road</v>
      </c>
      <c r="M7" s="23" t="str">
        <f>VLOOKUP($B7,'Int_and Seg_Data'!$A:$DD,CSAH_40_Crash_Data_Print!M$3,FALSE)</f>
        <v>Motor Vehicle in Transport</v>
      </c>
      <c r="N7" s="23" t="str">
        <f>VLOOKUP($B7,'Int_and Seg_Data'!$A:$DD,CSAH_40_Crash_Data_Print!N$3,FALSE)</f>
        <v>Daylight</v>
      </c>
      <c r="O7" s="23" t="str">
        <f>VLOOKUP($B7,'Int_and Seg_Data'!$A:$DD,CSAH_40_Crash_Data_Print!O$3,FALSE)</f>
        <v>Clear</v>
      </c>
      <c r="P7" s="23" t="str">
        <f>VLOOKUP($B7,'Int_and Seg_Data'!$A:$DD,CSAH_40_Crash_Data_Print!P$3,FALSE)</f>
        <v>Dry</v>
      </c>
      <c r="Q7" s="23" t="str">
        <f>VLOOKUP($B7,'Int_and Seg_Data'!$A:$DD,CSAH_40_Crash_Data_Print!Q$3,FALSE)</f>
        <v>Motorcycle</v>
      </c>
    </row>
    <row r="8" spans="2:17" ht="60" x14ac:dyDescent="0.25">
      <c r="B8" s="15">
        <v>347741</v>
      </c>
      <c r="C8" s="20">
        <f>VLOOKUP($B8,'Int_and Seg_Data'!$A:$M,CSAH_40_Crash_Data_Print!C$3,FALSE)</f>
        <v>5</v>
      </c>
      <c r="D8" s="21">
        <f>VLOOKUP($B8,'Int_and Seg_Data'!$A:$DD,CSAH_40_Crash_Data_Print!D$3,FALSE)</f>
        <v>8</v>
      </c>
      <c r="E8" s="21">
        <f>VLOOKUP($B8,'Int_and Seg_Data'!$A:$DD,CSAH_40_Crash_Data_Print!E$3,FALSE)</f>
        <v>2016</v>
      </c>
      <c r="F8" s="22" t="str">
        <f t="shared" si="0"/>
        <v>5/8/2016</v>
      </c>
      <c r="G8" s="21">
        <f>VLOOKUP($B8,'Int_and Seg_Data'!$A:$DD,CSAH_40_Crash_Data_Print!G$3,FALSE)</f>
        <v>10</v>
      </c>
      <c r="H8" s="21" t="str">
        <f>VLOOKUP($B8,'Int_and Seg_Data'!$A:$DD,CSAH_40_Crash_Data_Print!H$3,FALSE)</f>
        <v>Possible Injury</v>
      </c>
      <c r="I8" s="21">
        <f>VLOOKUP($B8,'Int_and Seg_Data'!$A:$DD,CSAH_40_Crash_Data_Print!I$3,FALSE)</f>
        <v>0</v>
      </c>
      <c r="J8" s="21">
        <f>VLOOKUP($B8,'Int_and Seg_Data'!$A:$DD,CSAH_40_Crash_Data_Print!J$3,FALSE)</f>
        <v>1</v>
      </c>
      <c r="K8" s="16" t="str">
        <f>VLOOKUP($B8,'Int_and Seg_Data'!$A:$DD,CSAH_40_Crash_Data_Print!K$3,FALSE)</f>
        <v>Unit 1 was northbound on County Road 40 just north on Highway 25. Unit 1 lost control and laid the bike on it side. Unit 1 was totaled, Driver 1 was transported to Ridgeview 212 medical Center for a possible broken bones. No other property damage and no citation issued. Unit 1 was towed by Skelley Towing.</v>
      </c>
      <c r="L8" s="23" t="str">
        <f>VLOOKUP($B8,'Int_and Seg_Data'!$A:$DD,CSAH_40_Crash_Data_Print!L$3,FALSE)</f>
        <v>Single Vehicle Run Off Road</v>
      </c>
      <c r="M8" s="23" t="str">
        <f>VLOOKUP($B8,'Int_and Seg_Data'!$A:$DD,CSAH_40_Crash_Data_Print!M$3,FALSE)</f>
        <v>Motor Vehicle in Transport</v>
      </c>
      <c r="N8" s="23" t="str">
        <f>VLOOKUP($B8,'Int_and Seg_Data'!$A:$DD,CSAH_40_Crash_Data_Print!N$3,FALSE)</f>
        <v>Daylight</v>
      </c>
      <c r="O8" s="23" t="str">
        <f>VLOOKUP($B8,'Int_and Seg_Data'!$A:$DD,CSAH_40_Crash_Data_Print!O$3,FALSE)</f>
        <v>Clear</v>
      </c>
      <c r="P8" s="23" t="str">
        <f>VLOOKUP($B8,'Int_and Seg_Data'!$A:$DD,CSAH_40_Crash_Data_Print!P$3,FALSE)</f>
        <v>Dry</v>
      </c>
      <c r="Q8" s="23" t="str">
        <f>VLOOKUP($B8,'Int_and Seg_Data'!$A:$DD,CSAH_40_Crash_Data_Print!Q$3,FALSE)</f>
        <v>Motorcycle</v>
      </c>
    </row>
    <row r="9" spans="2:17" ht="60" x14ac:dyDescent="0.25">
      <c r="B9" s="15">
        <v>350846</v>
      </c>
      <c r="C9" s="20">
        <f>VLOOKUP($B9,'Int_and Seg_Data'!$A:$M,CSAH_40_Crash_Data_Print!C$3,FALSE)</f>
        <v>5</v>
      </c>
      <c r="D9" s="21">
        <f>VLOOKUP($B9,'Int_and Seg_Data'!$A:$DD,CSAH_40_Crash_Data_Print!D$3,FALSE)</f>
        <v>22</v>
      </c>
      <c r="E9" s="21">
        <f>VLOOKUP($B9,'Int_and Seg_Data'!$A:$DD,CSAH_40_Crash_Data_Print!E$3,FALSE)</f>
        <v>2016</v>
      </c>
      <c r="F9" s="22" t="str">
        <f t="shared" si="0"/>
        <v>5/22/2016</v>
      </c>
      <c r="G9" s="21">
        <f>VLOOKUP($B9,'Int_and Seg_Data'!$A:$DD,CSAH_40_Crash_Data_Print!G$3,FALSE)</f>
        <v>17</v>
      </c>
      <c r="H9" s="21" t="str">
        <f>VLOOKUP($B9,'Int_and Seg_Data'!$A:$DD,CSAH_40_Crash_Data_Print!H$3,FALSE)</f>
        <v>Minor Injury</v>
      </c>
      <c r="I9" s="21">
        <f>VLOOKUP($B9,'Int_and Seg_Data'!$A:$DD,CSAH_40_Crash_Data_Print!I$3,FALSE)</f>
        <v>0</v>
      </c>
      <c r="J9" s="21">
        <f>VLOOKUP($B9,'Int_and Seg_Data'!$A:$DD,CSAH_40_Crash_Data_Print!J$3,FALSE)</f>
        <v>1</v>
      </c>
      <c r="K9" s="16" t="str">
        <f>VLOOKUP($B9,'Int_and Seg_Data'!$A:$DD,CSAH_40_Crash_Data_Print!K$3,FALSE)</f>
        <v>V1 was traveling on Co Rd 40 approximately .25 miles east of HWY 25 through the curve.  V1 ran off road on the right side and laid the motorcycle down.  D1 was ejected off the motorcycle.  D1 was transported to the hospital for injuries sustained from crash.  Alcohol was detected on the driver.  Test results pending blood analysis.</v>
      </c>
      <c r="L9" s="23" t="str">
        <f>VLOOKUP($B9,'Int_and Seg_Data'!$A:$DD,CSAH_40_Crash_Data_Print!L$3,FALSE)</f>
        <v>Single Vehicle Other</v>
      </c>
      <c r="M9" s="23" t="str">
        <f>VLOOKUP($B9,'Int_and Seg_Data'!$A:$DD,CSAH_40_Crash_Data_Print!M$3,FALSE)</f>
        <v>Motor Vehicle in Transport</v>
      </c>
      <c r="N9" s="23" t="str">
        <f>VLOOKUP($B9,'Int_and Seg_Data'!$A:$DD,CSAH_40_Crash_Data_Print!N$3,FALSE)</f>
        <v>Daylight</v>
      </c>
      <c r="O9" s="23" t="str">
        <f>VLOOKUP($B9,'Int_and Seg_Data'!$A:$DD,CSAH_40_Crash_Data_Print!O$3,FALSE)</f>
        <v>Clear</v>
      </c>
      <c r="P9" s="23" t="str">
        <f>VLOOKUP($B9,'Int_and Seg_Data'!$A:$DD,CSAH_40_Crash_Data_Print!P$3,FALSE)</f>
        <v>Dry</v>
      </c>
      <c r="Q9" s="23" t="str">
        <f>VLOOKUP($B9,'Int_and Seg_Data'!$A:$DD,CSAH_40_Crash_Data_Print!Q$3,FALSE)</f>
        <v>Motorcycle</v>
      </c>
    </row>
    <row r="10" spans="2:17" ht="60" x14ac:dyDescent="0.25">
      <c r="B10" s="15">
        <v>355322</v>
      </c>
      <c r="C10" s="20">
        <f>VLOOKUP($B10,'Int_and Seg_Data'!$A:$M,CSAH_40_Crash_Data_Print!C$3,FALSE)</f>
        <v>6</v>
      </c>
      <c r="D10" s="21">
        <f>VLOOKUP($B10,'Int_and Seg_Data'!$A:$DD,CSAH_40_Crash_Data_Print!D$3,FALSE)</f>
        <v>9</v>
      </c>
      <c r="E10" s="21">
        <f>VLOOKUP($B10,'Int_and Seg_Data'!$A:$DD,CSAH_40_Crash_Data_Print!E$3,FALSE)</f>
        <v>2016</v>
      </c>
      <c r="F10" s="22" t="str">
        <f t="shared" si="0"/>
        <v>6/9/2016</v>
      </c>
      <c r="G10" s="21">
        <f>VLOOKUP($B10,'Int_and Seg_Data'!$A:$DD,CSAH_40_Crash_Data_Print!G$3,FALSE)</f>
        <v>8</v>
      </c>
      <c r="H10" s="21" t="str">
        <f>VLOOKUP($B10,'Int_and Seg_Data'!$A:$DD,CSAH_40_Crash_Data_Print!H$3,FALSE)</f>
        <v>Property Damage Only</v>
      </c>
      <c r="I10" s="21">
        <f>VLOOKUP($B10,'Int_and Seg_Data'!$A:$DD,CSAH_40_Crash_Data_Print!I$3,FALSE)</f>
        <v>0</v>
      </c>
      <c r="J10" s="21">
        <f>VLOOKUP($B10,'Int_and Seg_Data'!$A:$DD,CSAH_40_Crash_Data_Print!J$3,FALSE)</f>
        <v>1</v>
      </c>
      <c r="K10" s="16" t="str">
        <f>VLOOKUP($B10,'Int_and Seg_Data'!$A:$DD,CSAH_40_Crash_Data_Print!K$3,FALSE)</f>
        <v>Driver of vehicle was going straight following roadway and felt some shaking of the vehicle. Shaking caused driver to lose control.In an attempt to get control of vehicle driver ended up steering into the start of the guard rail.</v>
      </c>
      <c r="L10" s="23" t="str">
        <f>VLOOKUP($B10,'Int_and Seg_Data'!$A:$DD,CSAH_40_Crash_Data_Print!L$3,FALSE)</f>
        <v>Single Vehicle Run Off Road</v>
      </c>
      <c r="M10" s="23" t="str">
        <f>VLOOKUP($B10,'Int_and Seg_Data'!$A:$DD,CSAH_40_Crash_Data_Print!M$3,FALSE)</f>
        <v>Motor Vehicle in Transport</v>
      </c>
      <c r="N10" s="23" t="str">
        <f>VLOOKUP($B10,'Int_and Seg_Data'!$A:$DD,CSAH_40_Crash_Data_Print!N$3,FALSE)</f>
        <v>Daylight</v>
      </c>
      <c r="O10" s="23" t="str">
        <f>VLOOKUP($B10,'Int_and Seg_Data'!$A:$DD,CSAH_40_Crash_Data_Print!O$3,FALSE)</f>
        <v>Clear</v>
      </c>
      <c r="P10" s="23" t="str">
        <f>VLOOKUP($B10,'Int_and Seg_Data'!$A:$DD,CSAH_40_Crash_Data_Print!P$3,FALSE)</f>
        <v>Dry</v>
      </c>
      <c r="Q10" s="23" t="str">
        <f>VLOOKUP($B10,'Int_and Seg_Data'!$A:$DD,CSAH_40_Crash_Data_Print!Q$3,FALSE)</f>
        <v>Passenger Car</v>
      </c>
    </row>
    <row r="11" spans="2:17" ht="60" x14ac:dyDescent="0.25">
      <c r="B11" s="15">
        <v>357735</v>
      </c>
      <c r="C11" s="20">
        <f>VLOOKUP($B11,'Int_and Seg_Data'!$A:$M,CSAH_40_Crash_Data_Print!C$3,FALSE)</f>
        <v>6</v>
      </c>
      <c r="D11" s="21">
        <f>VLOOKUP($B11,'Int_and Seg_Data'!$A:$DD,CSAH_40_Crash_Data_Print!D$3,FALSE)</f>
        <v>19</v>
      </c>
      <c r="E11" s="21">
        <f>VLOOKUP($B11,'Int_and Seg_Data'!$A:$DD,CSAH_40_Crash_Data_Print!E$3,FALSE)</f>
        <v>2016</v>
      </c>
      <c r="F11" s="22" t="str">
        <f t="shared" si="0"/>
        <v>6/19/2016</v>
      </c>
      <c r="G11" s="21">
        <f>VLOOKUP($B11,'Int_and Seg_Data'!$A:$DD,CSAH_40_Crash_Data_Print!G$3,FALSE)</f>
        <v>15</v>
      </c>
      <c r="H11" s="21" t="str">
        <f>VLOOKUP($B11,'Int_and Seg_Data'!$A:$DD,CSAH_40_Crash_Data_Print!H$3,FALSE)</f>
        <v>Serious Injury</v>
      </c>
      <c r="I11" s="21">
        <f>VLOOKUP($B11,'Int_and Seg_Data'!$A:$DD,CSAH_40_Crash_Data_Print!I$3,FALSE)</f>
        <v>0</v>
      </c>
      <c r="J11" s="21">
        <f>VLOOKUP($B11,'Int_and Seg_Data'!$A:$DD,CSAH_40_Crash_Data_Print!J$3,FALSE)</f>
        <v>2</v>
      </c>
      <c r="K11" s="16" t="str">
        <f>VLOOKUP($B11,'Int_and Seg_Data'!$A:$DD,CSAH_40_Crash_Data_Print!K$3,FALSE)</f>
        <v>Unit 2 was southbound on County Road 40 just north of Kelley Lake Road. Unit 1 was northbound on County Road 40 just north of Kelley Lake Road. Unit 1 left the northbound lane and went into the southbound lane. Driver of Unit 2 slammed on her brakes as Unit 1 struck her passenger side front. Both vehicles were towed. Driver of Unit 1 transported to 212 Medical Center. Driver of Unit 1 cited for failure to drive with due care.</v>
      </c>
      <c r="L11" s="23" t="str">
        <f>VLOOKUP($B11,'Int_and Seg_Data'!$A:$DD,CSAH_40_Crash_Data_Print!L$3,FALSE)</f>
        <v>Head On</v>
      </c>
      <c r="M11" s="23" t="str">
        <f>VLOOKUP($B11,'Int_and Seg_Data'!$A:$DD,CSAH_40_Crash_Data_Print!M$3,FALSE)</f>
        <v>Motor Vehicle in Transport</v>
      </c>
      <c r="N11" s="23" t="str">
        <f>VLOOKUP($B11,'Int_and Seg_Data'!$A:$DD,CSAH_40_Crash_Data_Print!N$3,FALSE)</f>
        <v>Daylight</v>
      </c>
      <c r="O11" s="23" t="str">
        <f>VLOOKUP($B11,'Int_and Seg_Data'!$A:$DD,CSAH_40_Crash_Data_Print!O$3,FALSE)</f>
        <v>Clear</v>
      </c>
      <c r="P11" s="23" t="str">
        <f>VLOOKUP($B11,'Int_and Seg_Data'!$A:$DD,CSAH_40_Crash_Data_Print!P$3,FALSE)</f>
        <v>Dry</v>
      </c>
      <c r="Q11" s="23" t="str">
        <f>VLOOKUP($B11,'Int_and Seg_Data'!$A:$DD,CSAH_40_Crash_Data_Print!Q$3,FALSE)</f>
        <v>Motorcycle</v>
      </c>
    </row>
    <row r="12" spans="2:17" ht="60" x14ac:dyDescent="0.25">
      <c r="B12" s="15">
        <v>359727</v>
      </c>
      <c r="C12" s="20">
        <f>VLOOKUP($B12,'Int_and Seg_Data'!$A:$M,CSAH_40_Crash_Data_Print!C$3,FALSE)</f>
        <v>6</v>
      </c>
      <c r="D12" s="21">
        <f>VLOOKUP($B12,'Int_and Seg_Data'!$A:$DD,CSAH_40_Crash_Data_Print!D$3,FALSE)</f>
        <v>26</v>
      </c>
      <c r="E12" s="21">
        <f>VLOOKUP($B12,'Int_and Seg_Data'!$A:$DD,CSAH_40_Crash_Data_Print!E$3,FALSE)</f>
        <v>2016</v>
      </c>
      <c r="F12" s="22" t="str">
        <f t="shared" si="0"/>
        <v>6/26/2016</v>
      </c>
      <c r="G12" s="21">
        <f>VLOOKUP($B12,'Int_and Seg_Data'!$A:$DD,CSAH_40_Crash_Data_Print!G$3,FALSE)</f>
        <v>16</v>
      </c>
      <c r="H12" s="21" t="str">
        <f>VLOOKUP($B12,'Int_and Seg_Data'!$A:$DD,CSAH_40_Crash_Data_Print!H$3,FALSE)</f>
        <v>Minor Injury</v>
      </c>
      <c r="I12" s="21">
        <f>VLOOKUP($B12,'Int_and Seg_Data'!$A:$DD,CSAH_40_Crash_Data_Print!I$3,FALSE)</f>
        <v>0</v>
      </c>
      <c r="J12" s="21">
        <f>VLOOKUP($B12,'Int_and Seg_Data'!$A:$DD,CSAH_40_Crash_Data_Print!J$3,FALSE)</f>
        <v>1</v>
      </c>
      <c r="K12" s="16" t="str">
        <f>VLOOKUP($B12,'Int_and Seg_Data'!$A:$DD,CSAH_40_Crash_Data_Print!K$3,FALSE)</f>
        <v>Vehicle 1 was travelling northbound on Co Rd 40 approaching Homestead Rd. The driver of V1 said a strong gust of wind came and pushed her over and she over corrected and went off the road on the right side ditch. The driver slid and rolled with the bike in the ditch. The driver was transported to Hwy 212 Medical Center for injuries to her arms. The bike was towed by family.</v>
      </c>
      <c r="L12" s="23" t="str">
        <f>VLOOKUP($B12,'Int_and Seg_Data'!$A:$DD,CSAH_40_Crash_Data_Print!L$3,FALSE)</f>
        <v>Single Vehicle Run Off Road</v>
      </c>
      <c r="M12" s="23" t="str">
        <f>VLOOKUP($B12,'Int_and Seg_Data'!$A:$DD,CSAH_40_Crash_Data_Print!M$3,FALSE)</f>
        <v>Motor Vehicle in Transport</v>
      </c>
      <c r="N12" s="23" t="str">
        <f>VLOOKUP($B12,'Int_and Seg_Data'!$A:$DD,CSAH_40_Crash_Data_Print!N$3,FALSE)</f>
        <v>Daylight</v>
      </c>
      <c r="O12" s="23" t="str">
        <f>VLOOKUP($B12,'Int_and Seg_Data'!$A:$DD,CSAH_40_Crash_Data_Print!O$3,FALSE)</f>
        <v>Clear</v>
      </c>
      <c r="P12" s="23" t="str">
        <f>VLOOKUP($B12,'Int_and Seg_Data'!$A:$DD,CSAH_40_Crash_Data_Print!P$3,FALSE)</f>
        <v>Dry</v>
      </c>
      <c r="Q12" s="23" t="str">
        <f>VLOOKUP($B12,'Int_and Seg_Data'!$A:$DD,CSAH_40_Crash_Data_Print!Q$3,FALSE)</f>
        <v>Motorcycle</v>
      </c>
    </row>
    <row r="13" spans="2:17" ht="90" x14ac:dyDescent="0.25">
      <c r="B13" s="15">
        <v>361322</v>
      </c>
      <c r="C13" s="20">
        <f>VLOOKUP($B13,'Int_and Seg_Data'!$A:$M,CSAH_40_Crash_Data_Print!C$3,FALSE)</f>
        <v>7</v>
      </c>
      <c r="D13" s="21">
        <f>VLOOKUP($B13,'Int_and Seg_Data'!$A:$DD,CSAH_40_Crash_Data_Print!D$3,FALSE)</f>
        <v>3</v>
      </c>
      <c r="E13" s="21">
        <f>VLOOKUP($B13,'Int_and Seg_Data'!$A:$DD,CSAH_40_Crash_Data_Print!E$3,FALSE)</f>
        <v>2016</v>
      </c>
      <c r="F13" s="22" t="str">
        <f t="shared" si="0"/>
        <v>7/3/2016</v>
      </c>
      <c r="G13" s="21">
        <f>VLOOKUP($B13,'Int_and Seg_Data'!$A:$DD,CSAH_40_Crash_Data_Print!G$3,FALSE)</f>
        <v>15</v>
      </c>
      <c r="H13" s="21" t="str">
        <f>VLOOKUP($B13,'Int_and Seg_Data'!$A:$DD,CSAH_40_Crash_Data_Print!H$3,FALSE)</f>
        <v>Serious Injury</v>
      </c>
      <c r="I13" s="21">
        <f>VLOOKUP($B13,'Int_and Seg_Data'!$A:$DD,CSAH_40_Crash_Data_Print!I$3,FALSE)</f>
        <v>0</v>
      </c>
      <c r="J13" s="21">
        <f>VLOOKUP($B13,'Int_and Seg_Data'!$A:$DD,CSAH_40_Crash_Data_Print!J$3,FALSE)</f>
        <v>2</v>
      </c>
      <c r="K13" s="16" t="str">
        <f>VLOOKUP($B13,'Int_and Seg_Data'!$A:$DD,CSAH_40_Crash_Data_Print!K$3,FALSE)</f>
        <v>Vehicle 1 and Vehicle 2 were travelling together northbound on CO Rd 40 just northwest of CO Rd 40 and Hwy 25 intersection. V1 was traveling to fast for the left curve. The driver of V1 laid the motorcycle down on the road and slid into the guard rail. V2 was traveling closed to V1 and also laid his motorcycle down on the road and also crashed into the guard rail. Both drivers were transported to 212 Medical Center in Chaska for evaluation. Both drivers had possible severe, non-life threatening injuries. Both motorcycles were towed to Skelleys Towing out of Belle Plaine.</v>
      </c>
      <c r="L13" s="23" t="str">
        <f>VLOOKUP($B13,'Int_and Seg_Data'!$A:$DD,CSAH_40_Crash_Data_Print!L$3,FALSE)</f>
        <v>Other</v>
      </c>
      <c r="M13" s="23" t="str">
        <f>VLOOKUP($B13,'Int_and Seg_Data'!$A:$DD,CSAH_40_Crash_Data_Print!M$3,FALSE)</f>
        <v>Motor Vehicle in Transport</v>
      </c>
      <c r="N13" s="23" t="str">
        <f>VLOOKUP($B13,'Int_and Seg_Data'!$A:$DD,CSAH_40_Crash_Data_Print!N$3,FALSE)</f>
        <v>Daylight</v>
      </c>
      <c r="O13" s="23" t="str">
        <f>VLOOKUP($B13,'Int_and Seg_Data'!$A:$DD,CSAH_40_Crash_Data_Print!O$3,FALSE)</f>
        <v>Clear</v>
      </c>
      <c r="P13" s="23" t="str">
        <f>VLOOKUP($B13,'Int_and Seg_Data'!$A:$DD,CSAH_40_Crash_Data_Print!P$3,FALSE)</f>
        <v>Dry</v>
      </c>
      <c r="Q13" s="23" t="str">
        <f>VLOOKUP($B13,'Int_and Seg_Data'!$A:$DD,CSAH_40_Crash_Data_Print!Q$3,FALSE)</f>
        <v>Motorcycle</v>
      </c>
    </row>
    <row r="14" spans="2:17" ht="60" x14ac:dyDescent="0.25">
      <c r="B14" s="15">
        <v>364015</v>
      </c>
      <c r="C14" s="20">
        <f>VLOOKUP($B14,'Int_and Seg_Data'!$A:$M,CSAH_40_Crash_Data_Print!C$3,FALSE)</f>
        <v>7</v>
      </c>
      <c r="D14" s="21">
        <f>VLOOKUP($B14,'Int_and Seg_Data'!$A:$DD,CSAH_40_Crash_Data_Print!D$3,FALSE)</f>
        <v>15</v>
      </c>
      <c r="E14" s="21">
        <f>VLOOKUP($B14,'Int_and Seg_Data'!$A:$DD,CSAH_40_Crash_Data_Print!E$3,FALSE)</f>
        <v>2016</v>
      </c>
      <c r="F14" s="22" t="str">
        <f t="shared" si="0"/>
        <v>7/15/2016</v>
      </c>
      <c r="G14" s="21">
        <f>VLOOKUP($B14,'Int_and Seg_Data'!$A:$DD,CSAH_40_Crash_Data_Print!G$3,FALSE)</f>
        <v>3</v>
      </c>
      <c r="H14" s="21" t="str">
        <f>VLOOKUP($B14,'Int_and Seg_Data'!$A:$DD,CSAH_40_Crash_Data_Print!H$3,FALSE)</f>
        <v>Property Damage Only</v>
      </c>
      <c r="I14" s="21">
        <f>VLOOKUP($B14,'Int_and Seg_Data'!$A:$DD,CSAH_40_Crash_Data_Print!I$3,FALSE)</f>
        <v>0</v>
      </c>
      <c r="J14" s="21">
        <f>VLOOKUP($B14,'Int_and Seg_Data'!$A:$DD,CSAH_40_Crash_Data_Print!J$3,FALSE)</f>
        <v>1</v>
      </c>
      <c r="K14" s="16" t="str">
        <f>VLOOKUP($B14,'Int_and Seg_Data'!$A:$DD,CSAH_40_Crash_Data_Print!K$3,FALSE)</f>
        <v>Driver of vehicle 1 following roadway and another vehicle was approaching from south. Vehicle one moved over to provide room for approaching vehicle, as vehicle one moved over vehicle 1 hit soft gravel and went off the roadway into the woods.</v>
      </c>
      <c r="L14" s="23" t="str">
        <f>VLOOKUP($B14,'Int_and Seg_Data'!$A:$DD,CSAH_40_Crash_Data_Print!L$3,FALSE)</f>
        <v>Single Vehicle Run Off Road</v>
      </c>
      <c r="M14" s="23" t="str">
        <f>VLOOKUP($B14,'Int_and Seg_Data'!$A:$DD,CSAH_40_Crash_Data_Print!M$3,FALSE)</f>
        <v>Motor Vehicle in Transport</v>
      </c>
      <c r="N14" s="23" t="str">
        <f>VLOOKUP($B14,'Int_and Seg_Data'!$A:$DD,CSAH_40_Crash_Data_Print!N$3,FALSE)</f>
        <v>Daylight</v>
      </c>
      <c r="O14" s="23" t="str">
        <f>VLOOKUP($B14,'Int_and Seg_Data'!$A:$DD,CSAH_40_Crash_Data_Print!O$3,FALSE)</f>
        <v>Clear</v>
      </c>
      <c r="P14" s="23" t="str">
        <f>VLOOKUP($B14,'Int_and Seg_Data'!$A:$DD,CSAH_40_Crash_Data_Print!P$3,FALSE)</f>
        <v>Other</v>
      </c>
      <c r="Q14" s="23" t="str">
        <f>VLOOKUP($B14,'Int_and Seg_Data'!$A:$DD,CSAH_40_Crash_Data_Print!Q$3,FALSE)</f>
        <v>Passenger Car</v>
      </c>
    </row>
    <row r="15" spans="2:17" ht="90" x14ac:dyDescent="0.25">
      <c r="B15" s="15">
        <v>370840</v>
      </c>
      <c r="C15" s="20">
        <f>VLOOKUP($B15,'Int_and Seg_Data'!$A:$M,CSAH_40_Crash_Data_Print!C$3,FALSE)</f>
        <v>8</v>
      </c>
      <c r="D15" s="21">
        <f>VLOOKUP($B15,'Int_and Seg_Data'!$A:$DD,CSAH_40_Crash_Data_Print!D$3,FALSE)</f>
        <v>11</v>
      </c>
      <c r="E15" s="21">
        <f>VLOOKUP($B15,'Int_and Seg_Data'!$A:$DD,CSAH_40_Crash_Data_Print!E$3,FALSE)</f>
        <v>2016</v>
      </c>
      <c r="F15" s="22" t="str">
        <f t="shared" si="0"/>
        <v>8/11/2016</v>
      </c>
      <c r="G15" s="21">
        <f>VLOOKUP($B15,'Int_and Seg_Data'!$A:$DD,CSAH_40_Crash_Data_Print!G$3,FALSE)</f>
        <v>20</v>
      </c>
      <c r="H15" s="21" t="str">
        <f>VLOOKUP($B15,'Int_and Seg_Data'!$A:$DD,CSAH_40_Crash_Data_Print!H$3,FALSE)</f>
        <v>Serious Injury</v>
      </c>
      <c r="I15" s="21">
        <f>VLOOKUP($B15,'Int_and Seg_Data'!$A:$DD,CSAH_40_Crash_Data_Print!I$3,FALSE)</f>
        <v>0</v>
      </c>
      <c r="J15" s="21">
        <f>VLOOKUP($B15,'Int_and Seg_Data'!$A:$DD,CSAH_40_Crash_Data_Print!J$3,FALSE)</f>
        <v>1</v>
      </c>
      <c r="K15" s="16" t="str">
        <f>VLOOKUP($B15,'Int_and Seg_Data'!$A:$DD,CSAH_40_Crash_Data_Print!K$3,FALSE)</f>
        <v>Unit 1 was travelling S/B on Co Rd 40 approximately .5 miles north of Hwy 25. Unit 1 drove off of the roadway on a curve and struck a sign. Unit 1 continued in the ditch and struck a tree. Unit 1 flipped onto its driver side trapping the driver. The driver was extricated by fire personnel. The driver was transported to 212 Medical Center with a compound fracture to her right arm. The driver is a diabetic and was possible having a diabetic episode. Witnesses stated the vehicle drove straight from the curves into the ditch and flipped onto its driver side. The vehicle was towed from the scene by Shakopee Towing</v>
      </c>
      <c r="L15" s="23" t="str">
        <f>VLOOKUP($B15,'Int_and Seg_Data'!$A:$DD,CSAH_40_Crash_Data_Print!L$3,FALSE)</f>
        <v>Single Vehicle Run Off Road</v>
      </c>
      <c r="M15" s="23" t="str">
        <f>VLOOKUP($B15,'Int_and Seg_Data'!$A:$DD,CSAH_40_Crash_Data_Print!M$3,FALSE)</f>
        <v>Motor Vehicle in Transport</v>
      </c>
      <c r="N15" s="23" t="str">
        <f>VLOOKUP($B15,'Int_and Seg_Data'!$A:$DD,CSAH_40_Crash_Data_Print!N$3,FALSE)</f>
        <v>Daylight</v>
      </c>
      <c r="O15" s="23" t="str">
        <f>VLOOKUP($B15,'Int_and Seg_Data'!$A:$DD,CSAH_40_Crash_Data_Print!O$3,FALSE)</f>
        <v>Clear</v>
      </c>
      <c r="P15" s="23" t="str">
        <f>VLOOKUP($B15,'Int_and Seg_Data'!$A:$DD,CSAH_40_Crash_Data_Print!P$3,FALSE)</f>
        <v>Dry</v>
      </c>
      <c r="Q15" s="23" t="str">
        <f>VLOOKUP($B15,'Int_and Seg_Data'!$A:$DD,CSAH_40_Crash_Data_Print!Q$3,FALSE)</f>
        <v>Passenger Car</v>
      </c>
    </row>
    <row r="16" spans="2:17" ht="90" x14ac:dyDescent="0.25">
      <c r="B16" s="15">
        <v>380490</v>
      </c>
      <c r="C16" s="20">
        <f>VLOOKUP($B16,'Int_and Seg_Data'!$A:$M,CSAH_40_Crash_Data_Print!C$3,FALSE)</f>
        <v>9</v>
      </c>
      <c r="D16" s="21">
        <f>VLOOKUP($B16,'Int_and Seg_Data'!$A:$DD,CSAH_40_Crash_Data_Print!D$3,FALSE)</f>
        <v>20</v>
      </c>
      <c r="E16" s="21">
        <f>VLOOKUP($B16,'Int_and Seg_Data'!$A:$DD,CSAH_40_Crash_Data_Print!E$3,FALSE)</f>
        <v>2016</v>
      </c>
      <c r="F16" s="22" t="str">
        <f t="shared" si="0"/>
        <v>9/20/2016</v>
      </c>
      <c r="G16" s="21">
        <f>VLOOKUP($B16,'Int_and Seg_Data'!$A:$DD,CSAH_40_Crash_Data_Print!G$3,FALSE)</f>
        <v>7</v>
      </c>
      <c r="H16" s="21" t="str">
        <f>VLOOKUP($B16,'Int_and Seg_Data'!$A:$DD,CSAH_40_Crash_Data_Print!H$3,FALSE)</f>
        <v>Property Damage Only</v>
      </c>
      <c r="I16" s="21">
        <f>VLOOKUP($B16,'Int_and Seg_Data'!$A:$DD,CSAH_40_Crash_Data_Print!I$3,FALSE)</f>
        <v>0</v>
      </c>
      <c r="J16" s="21">
        <f>VLOOKUP($B16,'Int_and Seg_Data'!$A:$DD,CSAH_40_Crash_Data_Print!J$3,FALSE)</f>
        <v>1</v>
      </c>
      <c r="K16" s="16" t="str">
        <f>VLOOKUP($B16,'Int_and Seg_Data'!$A:$DD,CSAH_40_Crash_Data_Print!K$3,FALSE)</f>
        <v>Driver stated that she was driving eastbound on CR 52. Driver stated that as she crested the hill, the sun was blinding, and she was unable to see the intersection or where the road continued to. Driver stated that she ran off the road to the right, and slammed on the brakes. The driver continued approximately 300 feet past intersection and crashed into trees/shrubbery. Driver stated that she was unharmed. but the vehicle was smoking and appeared to be inoperable.  
Vehicle was towed by Colony Plaza Towing. No citation issued.</v>
      </c>
      <c r="L16" s="23" t="str">
        <f>VLOOKUP($B16,'Int_and Seg_Data'!$A:$DD,CSAH_40_Crash_Data_Print!L$3,FALSE)</f>
        <v>Single Vehicle Run Off Road</v>
      </c>
      <c r="M16" s="23" t="str">
        <f>VLOOKUP($B16,'Int_and Seg_Data'!$A:$DD,CSAH_40_Crash_Data_Print!M$3,FALSE)</f>
        <v>Motor Vehicle in Transport</v>
      </c>
      <c r="N16" s="23" t="str">
        <f>VLOOKUP($B16,'Int_and Seg_Data'!$A:$DD,CSAH_40_Crash_Data_Print!N$3,FALSE)</f>
        <v>Sunrise</v>
      </c>
      <c r="O16" s="23" t="str">
        <f>VLOOKUP($B16,'Int_and Seg_Data'!$A:$DD,CSAH_40_Crash_Data_Print!O$3,FALSE)</f>
        <v>Clear</v>
      </c>
      <c r="P16" s="23" t="str">
        <f>VLOOKUP($B16,'Int_and Seg_Data'!$A:$DD,CSAH_40_Crash_Data_Print!P$3,FALSE)</f>
        <v>Dry</v>
      </c>
      <c r="Q16" s="23" t="str">
        <f>VLOOKUP($B16,'Int_and Seg_Data'!$A:$DD,CSAH_40_Crash_Data_Print!Q$3,FALSE)</f>
        <v>Sport Utility Vehicle</v>
      </c>
    </row>
    <row r="17" spans="2:17" ht="105" x14ac:dyDescent="0.25">
      <c r="B17" s="15">
        <v>384422</v>
      </c>
      <c r="C17" s="20">
        <f>VLOOKUP($B17,'Int_and Seg_Data'!$A:$M,CSAH_40_Crash_Data_Print!C$3,FALSE)</f>
        <v>10</v>
      </c>
      <c r="D17" s="21">
        <f>VLOOKUP($B17,'Int_and Seg_Data'!$A:$DD,CSAH_40_Crash_Data_Print!D$3,FALSE)</f>
        <v>5</v>
      </c>
      <c r="E17" s="21">
        <f>VLOOKUP($B17,'Int_and Seg_Data'!$A:$DD,CSAH_40_Crash_Data_Print!E$3,FALSE)</f>
        <v>2016</v>
      </c>
      <c r="F17" s="22" t="str">
        <f t="shared" si="0"/>
        <v>10/5/2016</v>
      </c>
      <c r="G17" s="21">
        <f>VLOOKUP($B17,'Int_and Seg_Data'!$A:$DD,CSAH_40_Crash_Data_Print!G$3,FALSE)</f>
        <v>21</v>
      </c>
      <c r="H17" s="21" t="str">
        <f>VLOOKUP($B17,'Int_and Seg_Data'!$A:$DD,CSAH_40_Crash_Data_Print!H$3,FALSE)</f>
        <v>Possible Injury</v>
      </c>
      <c r="I17" s="21">
        <f>VLOOKUP($B17,'Int_and Seg_Data'!$A:$DD,CSAH_40_Crash_Data_Print!I$3,FALSE)</f>
        <v>0</v>
      </c>
      <c r="J17" s="21">
        <f>VLOOKUP($B17,'Int_and Seg_Data'!$A:$DD,CSAH_40_Crash_Data_Print!J$3,FALSE)</f>
        <v>2</v>
      </c>
      <c r="K17" s="16" t="str">
        <f>VLOOKUP($B17,'Int_and Seg_Data'!$A:$DD,CSAH_40_Crash_Data_Print!K$3,FALSE)</f>
        <v>V1 was north on MNTH 25 a through highway. V2 was west on CSAH 40 at a stop sign and made a left turn to go south MNTH 25 in front of  V1.  Both cars were towed from scene by reliable recovery for Johns Mobile.  Driver of V2 had a small cut to lip, was checked at scene by Ridgeview ambulance and not transported.  Driver of V1 stated her car has a recall that has not yet been taken care of and that when she pulled out her car sputtered and she couldn't clear the lane. She also stated when she did bring it in it hadn't reached the mileage the recall was looking for at the time and that the car was checked out as ok.  It is unclear if there was in fact any mechanical defects.</v>
      </c>
      <c r="L17" s="23" t="str">
        <f>VLOOKUP($B17,'Int_and Seg_Data'!$A:$DD,CSAH_40_Crash_Data_Print!L$3,FALSE)</f>
        <v>Angle</v>
      </c>
      <c r="M17" s="23" t="str">
        <f>VLOOKUP($B17,'Int_and Seg_Data'!$A:$DD,CSAH_40_Crash_Data_Print!M$3,FALSE)</f>
        <v>Motor Vehicle in Transport</v>
      </c>
      <c r="N17" s="23" t="str">
        <f>VLOOKUP($B17,'Int_and Seg_Data'!$A:$DD,CSAH_40_Crash_Data_Print!N$3,FALSE)</f>
        <v>Dark (Str Lights On)</v>
      </c>
      <c r="O17" s="23" t="str">
        <f>VLOOKUP($B17,'Int_and Seg_Data'!$A:$DD,CSAH_40_Crash_Data_Print!O$3,FALSE)</f>
        <v>Clear</v>
      </c>
      <c r="P17" s="23" t="str">
        <f>VLOOKUP($B17,'Int_and Seg_Data'!$A:$DD,CSAH_40_Crash_Data_Print!P$3,FALSE)</f>
        <v>Dry</v>
      </c>
      <c r="Q17" s="23" t="str">
        <f>VLOOKUP($B17,'Int_and Seg_Data'!$A:$DD,CSAH_40_Crash_Data_Print!Q$3,FALSE)</f>
        <v>Passenger Car</v>
      </c>
    </row>
    <row r="18" spans="2:17" ht="225" x14ac:dyDescent="0.25">
      <c r="B18" s="15">
        <v>389067</v>
      </c>
      <c r="C18" s="20">
        <f>VLOOKUP($B18,'Int_and Seg_Data'!$A:$M,CSAH_40_Crash_Data_Print!C$3,FALSE)</f>
        <v>10</v>
      </c>
      <c r="D18" s="21">
        <f>VLOOKUP($B18,'Int_and Seg_Data'!$A:$DD,CSAH_40_Crash_Data_Print!D$3,FALSE)</f>
        <v>23</v>
      </c>
      <c r="E18" s="21">
        <f>VLOOKUP($B18,'Int_and Seg_Data'!$A:$DD,CSAH_40_Crash_Data_Print!E$3,FALSE)</f>
        <v>2016</v>
      </c>
      <c r="F18" s="22" t="str">
        <f t="shared" si="0"/>
        <v>10/23/2016</v>
      </c>
      <c r="G18" s="21">
        <f>VLOOKUP($B18,'Int_and Seg_Data'!$A:$DD,CSAH_40_Crash_Data_Print!G$3,FALSE)</f>
        <v>15</v>
      </c>
      <c r="H18" s="21" t="str">
        <f>VLOOKUP($B18,'Int_and Seg_Data'!$A:$DD,CSAH_40_Crash_Data_Print!H$3,FALSE)</f>
        <v>Minor Injury</v>
      </c>
      <c r="I18" s="21">
        <f>VLOOKUP($B18,'Int_and Seg_Data'!$A:$DD,CSAH_40_Crash_Data_Print!I$3,FALSE)</f>
        <v>0</v>
      </c>
      <c r="J18" s="21">
        <f>VLOOKUP($B18,'Int_and Seg_Data'!$A:$DD,CSAH_40_Crash_Data_Print!J$3,FALSE)</f>
        <v>1</v>
      </c>
      <c r="K18" s="16" t="str">
        <f>VLOOKUP($B18,'Int_and Seg_Data'!$A:$DD,CSAH_40_Crash_Data_Print!K$3,FALSE)</f>
        <v>On 10/23/2016 I was dispatched to Co Rd 40 and Hwy 25 in San Francisco Township for a reported PD accident. I was informed by dispatch that a motorcycle was in the ditch. 
Upon arrival, I observed Unit 1 in the ditch. I searched the surrounding area and could not locate a driver/owner of Unit 1. I attempted to make contact with the registered owner and was unsuccessful. I took photographs of the scene. 
The vehicle was towed by Skelly Towing.
On 10/24/2016 I was informed that Driver 1 had contacted the department stating she was the driver. I contacted Driver 1, whom informed me she had crashed the motorcycle.
Driver 1 stated she was coming around the turn and had to swerve due to oncoming motorcycles in the northbound lane. Driver 1 stated she crashed Unit 1 and slid down the road into the shoulder/ditch. Driver 1 stated she had a bruised elbow and cut on her finger. Driver 1 stated she had went to get truck to take the motorcycle to her house. Driver 1 stated when she arrived back at the scene Unit 1 was gone.</v>
      </c>
      <c r="L18" s="23" t="str">
        <f>VLOOKUP($B18,'Int_and Seg_Data'!$A:$DD,CSAH_40_Crash_Data_Print!L$3,FALSE)</f>
        <v>Single Vehicle Run Off Road</v>
      </c>
      <c r="M18" s="23" t="str">
        <f>VLOOKUP($B18,'Int_and Seg_Data'!$A:$DD,CSAH_40_Crash_Data_Print!M$3,FALSE)</f>
        <v>Motor Vehicle in Transport</v>
      </c>
      <c r="N18" s="23" t="str">
        <f>VLOOKUP($B18,'Int_and Seg_Data'!$A:$DD,CSAH_40_Crash_Data_Print!N$3,FALSE)</f>
        <v>Daylight</v>
      </c>
      <c r="O18" s="23" t="str">
        <f>VLOOKUP($B18,'Int_and Seg_Data'!$A:$DD,CSAH_40_Crash_Data_Print!O$3,FALSE)</f>
        <v>Clear</v>
      </c>
      <c r="P18" s="23" t="str">
        <f>VLOOKUP($B18,'Int_and Seg_Data'!$A:$DD,CSAH_40_Crash_Data_Print!P$3,FALSE)</f>
        <v>Dry</v>
      </c>
      <c r="Q18" s="23" t="str">
        <f>VLOOKUP($B18,'Int_and Seg_Data'!$A:$DD,CSAH_40_Crash_Data_Print!Q$3,FALSE)</f>
        <v>Motorcycle</v>
      </c>
    </row>
    <row r="19" spans="2:17" ht="45" x14ac:dyDescent="0.25">
      <c r="B19" s="15">
        <v>421959</v>
      </c>
      <c r="C19" s="20">
        <f>VLOOKUP($B19,'Int_and Seg_Data'!$A:$M,CSAH_40_Crash_Data_Print!C$3,FALSE)</f>
        <v>2</v>
      </c>
      <c r="D19" s="21">
        <f>VLOOKUP($B19,'Int_and Seg_Data'!$A:$DD,CSAH_40_Crash_Data_Print!D$3,FALSE)</f>
        <v>9</v>
      </c>
      <c r="E19" s="21">
        <f>VLOOKUP($B19,'Int_and Seg_Data'!$A:$DD,CSAH_40_Crash_Data_Print!E$3,FALSE)</f>
        <v>2017</v>
      </c>
      <c r="F19" s="22" t="str">
        <f t="shared" si="0"/>
        <v>2/9/2017</v>
      </c>
      <c r="G19" s="21">
        <f>VLOOKUP($B19,'Int_and Seg_Data'!$A:$DD,CSAH_40_Crash_Data_Print!G$3,FALSE)</f>
        <v>15</v>
      </c>
      <c r="H19" s="21" t="str">
        <f>VLOOKUP($B19,'Int_and Seg_Data'!$A:$DD,CSAH_40_Crash_Data_Print!H$3,FALSE)</f>
        <v>Minor Injury</v>
      </c>
      <c r="I19" s="21">
        <f>VLOOKUP($B19,'Int_and Seg_Data'!$A:$DD,CSAH_40_Crash_Data_Print!I$3,FALSE)</f>
        <v>0</v>
      </c>
      <c r="J19" s="21">
        <f>VLOOKUP($B19,'Int_and Seg_Data'!$A:$DD,CSAH_40_Crash_Data_Print!J$3,FALSE)</f>
        <v>2</v>
      </c>
      <c r="K19" s="16" t="str">
        <f>VLOOKUP($B19,'Int_and Seg_Data'!$A:$DD,CSAH_40_Crash_Data_Print!K$3,FALSE)</f>
        <v>Unit #1 was eastbound on CSAH 40 at MNTH 25 and stopped at the stop sign at the intersection of MNTH 25. Driver of Unit #1 pulled out from the stop sign to cross MNTH 25. Driver of Unit #1 did not see Unit #2 traveling southbound on MNTH 25. Unit #2 struck the driver's side of Unit #1</v>
      </c>
      <c r="L19" s="23" t="str">
        <f>VLOOKUP($B19,'Int_and Seg_Data'!$A:$DD,CSAH_40_Crash_Data_Print!L$3,FALSE)</f>
        <v>Angle</v>
      </c>
      <c r="M19" s="23" t="str">
        <f>VLOOKUP($B19,'Int_and Seg_Data'!$A:$DD,CSAH_40_Crash_Data_Print!M$3,FALSE)</f>
        <v>Motor Vehicle in Transport</v>
      </c>
      <c r="N19" s="23" t="str">
        <f>VLOOKUP($B19,'Int_and Seg_Data'!$A:$DD,CSAH_40_Crash_Data_Print!N$3,FALSE)</f>
        <v>Daylight</v>
      </c>
      <c r="O19" s="23" t="str">
        <f>VLOOKUP($B19,'Int_and Seg_Data'!$A:$DD,CSAH_40_Crash_Data_Print!O$3,FALSE)</f>
        <v>Clear</v>
      </c>
      <c r="P19" s="23" t="str">
        <f>VLOOKUP($B19,'Int_and Seg_Data'!$A:$DD,CSAH_40_Crash_Data_Print!P$3,FALSE)</f>
        <v>Dry</v>
      </c>
      <c r="Q19" s="23" t="str">
        <f>VLOOKUP($B19,'Int_and Seg_Data'!$A:$DD,CSAH_40_Crash_Data_Print!Q$3,FALSE)</f>
        <v>Passenger Car</v>
      </c>
    </row>
    <row r="20" spans="2:17" ht="60" x14ac:dyDescent="0.25">
      <c r="B20" s="15">
        <v>429709</v>
      </c>
      <c r="C20" s="20">
        <f>VLOOKUP($B20,'Int_and Seg_Data'!$A:$M,CSAH_40_Crash_Data_Print!C$3,FALSE)</f>
        <v>3</v>
      </c>
      <c r="D20" s="21">
        <f>VLOOKUP($B20,'Int_and Seg_Data'!$A:$DD,CSAH_40_Crash_Data_Print!D$3,FALSE)</f>
        <v>16</v>
      </c>
      <c r="E20" s="21">
        <f>VLOOKUP($B20,'Int_and Seg_Data'!$A:$DD,CSAH_40_Crash_Data_Print!E$3,FALSE)</f>
        <v>2017</v>
      </c>
      <c r="F20" s="22" t="str">
        <f t="shared" si="0"/>
        <v>3/16/2017</v>
      </c>
      <c r="G20" s="21">
        <f>VLOOKUP($B20,'Int_and Seg_Data'!$A:$DD,CSAH_40_Crash_Data_Print!G$3,FALSE)</f>
        <v>6</v>
      </c>
      <c r="H20" s="21" t="str">
        <f>VLOOKUP($B20,'Int_and Seg_Data'!$A:$DD,CSAH_40_Crash_Data_Print!H$3,FALSE)</f>
        <v>Property Damage Only</v>
      </c>
      <c r="I20" s="21">
        <f>VLOOKUP($B20,'Int_and Seg_Data'!$A:$DD,CSAH_40_Crash_Data_Print!I$3,FALSE)</f>
        <v>0</v>
      </c>
      <c r="J20" s="21">
        <f>VLOOKUP($B20,'Int_and Seg_Data'!$A:$DD,CSAH_40_Crash_Data_Print!J$3,FALSE)</f>
        <v>1</v>
      </c>
      <c r="K20" s="16" t="str">
        <f>VLOOKUP($B20,'Int_and Seg_Data'!$A:$DD,CSAH_40_Crash_Data_Print!K$3,FALSE)</f>
        <v>Driver was driving vehicle south on Co RD 40 approaching a curve and dozed of going into the ditch. After leaving roadway vehicle hit a power pole severing it off. Vehicle continued on and severed off a fence post and damaged the fence.</v>
      </c>
      <c r="L20" s="23" t="str">
        <f>VLOOKUP($B20,'Int_and Seg_Data'!$A:$DD,CSAH_40_Crash_Data_Print!L$3,FALSE)</f>
        <v>Single Vehicle Run Off Road</v>
      </c>
      <c r="M20" s="23" t="str">
        <f>VLOOKUP($B20,'Int_and Seg_Data'!$A:$DD,CSAH_40_Crash_Data_Print!M$3,FALSE)</f>
        <v>Motor Vehicle in Transport</v>
      </c>
      <c r="N20" s="23" t="str">
        <f>VLOOKUP($B20,'Int_and Seg_Data'!$A:$DD,CSAH_40_Crash_Data_Print!N$3,FALSE)</f>
        <v>Dark (No Str Lights)</v>
      </c>
      <c r="O20" s="23" t="str">
        <f>VLOOKUP($B20,'Int_and Seg_Data'!$A:$DD,CSAH_40_Crash_Data_Print!O$3,FALSE)</f>
        <v>Clear</v>
      </c>
      <c r="P20" s="23" t="str">
        <f>VLOOKUP($B20,'Int_and Seg_Data'!$A:$DD,CSAH_40_Crash_Data_Print!P$3,FALSE)</f>
        <v>Dry</v>
      </c>
      <c r="Q20" s="23" t="str">
        <f>VLOOKUP($B20,'Int_and Seg_Data'!$A:$DD,CSAH_40_Crash_Data_Print!Q$3,FALSE)</f>
        <v>Pickup</v>
      </c>
    </row>
    <row r="21" spans="2:17" ht="60" x14ac:dyDescent="0.25">
      <c r="B21" s="15">
        <v>430379</v>
      </c>
      <c r="C21" s="20">
        <f>VLOOKUP($B21,'Int_and Seg_Data'!$A:$M,CSAH_40_Crash_Data_Print!C$3,FALSE)</f>
        <v>3</v>
      </c>
      <c r="D21" s="21">
        <f>VLOOKUP($B21,'Int_and Seg_Data'!$A:$DD,CSAH_40_Crash_Data_Print!D$3,FALSE)</f>
        <v>8</v>
      </c>
      <c r="E21" s="21">
        <f>VLOOKUP($B21,'Int_and Seg_Data'!$A:$DD,CSAH_40_Crash_Data_Print!E$3,FALSE)</f>
        <v>2017</v>
      </c>
      <c r="F21" s="22" t="str">
        <f t="shared" si="0"/>
        <v>3/8/2017</v>
      </c>
      <c r="G21" s="21">
        <f>VLOOKUP($B21,'Int_and Seg_Data'!$A:$DD,CSAH_40_Crash_Data_Print!G$3,FALSE)</f>
        <v>0</v>
      </c>
      <c r="H21" s="21" t="str">
        <f>VLOOKUP($B21,'Int_and Seg_Data'!$A:$DD,CSAH_40_Crash_Data_Print!H$3,FALSE)</f>
        <v>Property Damage Only</v>
      </c>
      <c r="I21" s="21">
        <f>VLOOKUP($B21,'Int_and Seg_Data'!$A:$DD,CSAH_40_Crash_Data_Print!I$3,FALSE)</f>
        <v>0</v>
      </c>
      <c r="J21" s="21">
        <f>VLOOKUP($B21,'Int_and Seg_Data'!$A:$DD,CSAH_40_Crash_Data_Print!J$3,FALSE)</f>
        <v>1</v>
      </c>
      <c r="K21" s="16" t="str">
        <f>VLOOKUP($B21,'Int_and Seg_Data'!$A:$DD,CSAH_40_Crash_Data_Print!K$3,FALSE)</f>
        <v>Unit 1, driven by Anderson, was SB on CR 40 N or Hwy 25 approx. 1/4 mile. While navigating the curves, Anderson was forced outside he lane of travel and entered the ditch on the right side, striking a tree causing damage to the front and driver's side areas.</v>
      </c>
      <c r="L21" s="23" t="str">
        <f>VLOOKUP($B21,'Int_and Seg_Data'!$A:$DD,CSAH_40_Crash_Data_Print!L$3,FALSE)</f>
        <v>Single Vehicle Run Off Road</v>
      </c>
      <c r="M21" s="23" t="str">
        <f>VLOOKUP($B21,'Int_and Seg_Data'!$A:$DD,CSAH_40_Crash_Data_Print!M$3,FALSE)</f>
        <v>Motor Vehicle in Transport</v>
      </c>
      <c r="N21" s="23" t="str">
        <f>VLOOKUP($B21,'Int_and Seg_Data'!$A:$DD,CSAH_40_Crash_Data_Print!N$3,FALSE)</f>
        <v>Dark (No Str Lights)</v>
      </c>
      <c r="O21" s="23" t="str">
        <f>VLOOKUP($B21,'Int_and Seg_Data'!$A:$DD,CSAH_40_Crash_Data_Print!O$3,FALSE)</f>
        <v>Clear</v>
      </c>
      <c r="P21" s="23" t="str">
        <f>VLOOKUP($B21,'Int_and Seg_Data'!$A:$DD,CSAH_40_Crash_Data_Print!P$3,FALSE)</f>
        <v>Dry</v>
      </c>
      <c r="Q21" s="23" t="str">
        <f>VLOOKUP($B21,'Int_and Seg_Data'!$A:$DD,CSAH_40_Crash_Data_Print!Q$3,FALSE)</f>
        <v>Passenger Car</v>
      </c>
    </row>
    <row r="22" spans="2:17" ht="45" x14ac:dyDescent="0.25">
      <c r="B22" s="15">
        <v>448682</v>
      </c>
      <c r="C22" s="20">
        <f>VLOOKUP($B22,'Int_and Seg_Data'!$A:$M,CSAH_40_Crash_Data_Print!C$3,FALSE)</f>
        <v>4</v>
      </c>
      <c r="D22" s="21">
        <f>VLOOKUP($B22,'Int_and Seg_Data'!$A:$DD,CSAH_40_Crash_Data_Print!D$3,FALSE)</f>
        <v>30</v>
      </c>
      <c r="E22" s="21">
        <f>VLOOKUP($B22,'Int_and Seg_Data'!$A:$DD,CSAH_40_Crash_Data_Print!E$3,FALSE)</f>
        <v>2017</v>
      </c>
      <c r="F22" s="22" t="str">
        <f t="shared" si="0"/>
        <v>4/30/2017</v>
      </c>
      <c r="G22" s="21">
        <f>VLOOKUP($B22,'Int_and Seg_Data'!$A:$DD,CSAH_40_Crash_Data_Print!G$3,FALSE)</f>
        <v>13</v>
      </c>
      <c r="H22" s="21" t="str">
        <f>VLOOKUP($B22,'Int_and Seg_Data'!$A:$DD,CSAH_40_Crash_Data_Print!H$3,FALSE)</f>
        <v>Property Damage Only</v>
      </c>
      <c r="I22" s="21">
        <f>VLOOKUP($B22,'Int_and Seg_Data'!$A:$DD,CSAH_40_Crash_Data_Print!I$3,FALSE)</f>
        <v>0</v>
      </c>
      <c r="J22" s="21">
        <f>VLOOKUP($B22,'Int_and Seg_Data'!$A:$DD,CSAH_40_Crash_Data_Print!J$3,FALSE)</f>
        <v>1</v>
      </c>
      <c r="K22" s="16" t="str">
        <f>VLOOKUP($B22,'Int_and Seg_Data'!$A:$DD,CSAH_40_Crash_Data_Print!K$3,FALSE)</f>
        <v>Unit 1 was southbound on Co Rd 40, about 1/8 mile north of Co Rd 52 when a deer emerged from right side road ditch and then cut across Unit 1's lane of travel.  Unit 1's right front corner struck the deer, causing moderate damages.  Unit 1 was towed from the scene.</v>
      </c>
      <c r="L22" s="23" t="str">
        <f>VLOOKUP($B22,'Int_and Seg_Data'!$A:$DD,CSAH_40_Crash_Data_Print!L$3,FALSE)</f>
        <v>Single Vehicle Other</v>
      </c>
      <c r="M22" s="23" t="str">
        <f>VLOOKUP($B22,'Int_and Seg_Data'!$A:$DD,CSAH_40_Crash_Data_Print!M$3,FALSE)</f>
        <v>Motor Vehicle in Transport</v>
      </c>
      <c r="N22" s="23" t="str">
        <f>VLOOKUP($B22,'Int_and Seg_Data'!$A:$DD,CSAH_40_Crash_Data_Print!N$3,FALSE)</f>
        <v>Daylight</v>
      </c>
      <c r="O22" s="23" t="str">
        <f>VLOOKUP($B22,'Int_and Seg_Data'!$A:$DD,CSAH_40_Crash_Data_Print!O$3,FALSE)</f>
        <v>Cloudy</v>
      </c>
      <c r="P22" s="23" t="str">
        <f>VLOOKUP($B22,'Int_and Seg_Data'!$A:$DD,CSAH_40_Crash_Data_Print!P$3,FALSE)</f>
        <v>Dry</v>
      </c>
      <c r="Q22" s="23" t="str">
        <f>VLOOKUP($B22,'Int_and Seg_Data'!$A:$DD,CSAH_40_Crash_Data_Print!Q$3,FALSE)</f>
        <v>Passenger Car</v>
      </c>
    </row>
    <row r="23" spans="2:17" ht="45" x14ac:dyDescent="0.25">
      <c r="B23" s="15">
        <v>449832</v>
      </c>
      <c r="C23" s="20">
        <f>VLOOKUP($B23,'Int_and Seg_Data'!$A:$M,CSAH_40_Crash_Data_Print!C$3,FALSE)</f>
        <v>5</v>
      </c>
      <c r="D23" s="21">
        <f>VLOOKUP($B23,'Int_and Seg_Data'!$A:$DD,CSAH_40_Crash_Data_Print!D$3,FALSE)</f>
        <v>4</v>
      </c>
      <c r="E23" s="21">
        <f>VLOOKUP($B23,'Int_and Seg_Data'!$A:$DD,CSAH_40_Crash_Data_Print!E$3,FALSE)</f>
        <v>2017</v>
      </c>
      <c r="F23" s="22" t="str">
        <f t="shared" si="0"/>
        <v>5/4/2017</v>
      </c>
      <c r="G23" s="21">
        <f>VLOOKUP($B23,'Int_and Seg_Data'!$A:$DD,CSAH_40_Crash_Data_Print!G$3,FALSE)</f>
        <v>14</v>
      </c>
      <c r="H23" s="21" t="str">
        <f>VLOOKUP($B23,'Int_and Seg_Data'!$A:$DD,CSAH_40_Crash_Data_Print!H$3,FALSE)</f>
        <v>Property Damage Only</v>
      </c>
      <c r="I23" s="21">
        <f>VLOOKUP($B23,'Int_and Seg_Data'!$A:$DD,CSAH_40_Crash_Data_Print!I$3,FALSE)</f>
        <v>0</v>
      </c>
      <c r="J23" s="21">
        <f>VLOOKUP($B23,'Int_and Seg_Data'!$A:$DD,CSAH_40_Crash_Data_Print!J$3,FALSE)</f>
        <v>2</v>
      </c>
      <c r="K23" s="16" t="str">
        <f>VLOOKUP($B23,'Int_and Seg_Data'!$A:$DD,CSAH_40_Crash_Data_Print!K$3,FALSE)</f>
        <v>Driver of vehicle one was north on co Rd 40, vehicle 2 was slowing to make a left turn onto 182nd Street. Drive of vehicle one went to pass vehicle two as driver of vehicle one started to to make the left turn onto 182nd Street.</v>
      </c>
      <c r="L23" s="23" t="str">
        <f>VLOOKUP($B23,'Int_and Seg_Data'!$A:$DD,CSAH_40_Crash_Data_Print!L$3,FALSE)</f>
        <v>Angle</v>
      </c>
      <c r="M23" s="23" t="str">
        <f>VLOOKUP($B23,'Int_and Seg_Data'!$A:$DD,CSAH_40_Crash_Data_Print!M$3,FALSE)</f>
        <v>Motor Vehicle in Transport</v>
      </c>
      <c r="N23" s="23" t="str">
        <f>VLOOKUP($B23,'Int_and Seg_Data'!$A:$DD,CSAH_40_Crash_Data_Print!N$3,FALSE)</f>
        <v>Daylight</v>
      </c>
      <c r="O23" s="23" t="str">
        <f>VLOOKUP($B23,'Int_and Seg_Data'!$A:$DD,CSAH_40_Crash_Data_Print!O$3,FALSE)</f>
        <v>Clear</v>
      </c>
      <c r="P23" s="23" t="str">
        <f>VLOOKUP($B23,'Int_and Seg_Data'!$A:$DD,CSAH_40_Crash_Data_Print!P$3,FALSE)</f>
        <v>Dry</v>
      </c>
      <c r="Q23" s="23" t="str">
        <f>VLOOKUP($B23,'Int_and Seg_Data'!$A:$DD,CSAH_40_Crash_Data_Print!Q$3,FALSE)</f>
        <v>Passenger Car</v>
      </c>
    </row>
    <row r="24" spans="2:17" ht="75" x14ac:dyDescent="0.25">
      <c r="B24" s="15">
        <v>487026</v>
      </c>
      <c r="C24" s="20">
        <f>VLOOKUP($B24,'Int_and Seg_Data'!$A:$M,CSAH_40_Crash_Data_Print!C$3,FALSE)</f>
        <v>7</v>
      </c>
      <c r="D24" s="21">
        <f>VLOOKUP($B24,'Int_and Seg_Data'!$A:$DD,CSAH_40_Crash_Data_Print!D$3,FALSE)</f>
        <v>15</v>
      </c>
      <c r="E24" s="21">
        <f>VLOOKUP($B24,'Int_and Seg_Data'!$A:$DD,CSAH_40_Crash_Data_Print!E$3,FALSE)</f>
        <v>2017</v>
      </c>
      <c r="F24" s="22" t="str">
        <f t="shared" si="0"/>
        <v>7/15/2017</v>
      </c>
      <c r="G24" s="21">
        <f>VLOOKUP($B24,'Int_and Seg_Data'!$A:$DD,CSAH_40_Crash_Data_Print!G$3,FALSE)</f>
        <v>10</v>
      </c>
      <c r="H24" s="21" t="str">
        <f>VLOOKUP($B24,'Int_and Seg_Data'!$A:$DD,CSAH_40_Crash_Data_Print!H$3,FALSE)</f>
        <v>Property Damage Only</v>
      </c>
      <c r="I24" s="21">
        <f>VLOOKUP($B24,'Int_and Seg_Data'!$A:$DD,CSAH_40_Crash_Data_Print!I$3,FALSE)</f>
        <v>0</v>
      </c>
      <c r="J24" s="21">
        <f>VLOOKUP($B24,'Int_and Seg_Data'!$A:$DD,CSAH_40_Crash_Data_Print!J$3,FALSE)</f>
        <v>1</v>
      </c>
      <c r="K24" s="16" t="str">
        <f>VLOOKUP($B24,'Int_and Seg_Data'!$A:$DD,CSAH_40_Crash_Data_Print!K$3,FALSE)</f>
        <v>Unit 1 was traveling southbound on MNTH 25. Unit 2 was waiting to cross intersection at MNTH 25 and Sibley County Rd 6. Unit 1 saw Unit 2 was waiting in the lane traffic and had to swerve over the fog line to avoid hitting Unit 2. Unit 1 hit a triangular median which caused damage to the bottom of the vehicle. Unit 1 noticed brake line was broken. Unknown other damage. Unit 1 was towed from scene. Unit 2 agreed to pay for damages since he was at fault.</v>
      </c>
      <c r="L24" s="23" t="str">
        <f>VLOOKUP($B24,'Int_and Seg_Data'!$A:$DD,CSAH_40_Crash_Data_Print!L$3,FALSE)</f>
        <v>Bike</v>
      </c>
      <c r="M24" s="23" t="str">
        <f>VLOOKUP($B24,'Int_and Seg_Data'!$A:$DD,CSAH_40_Crash_Data_Print!M$3,FALSE)</f>
        <v>Motor Vehicle in Transport</v>
      </c>
      <c r="N24" s="23" t="str">
        <f>VLOOKUP($B24,'Int_and Seg_Data'!$A:$DD,CSAH_40_Crash_Data_Print!N$3,FALSE)</f>
        <v>Daylight</v>
      </c>
      <c r="O24" s="23" t="str">
        <f>VLOOKUP($B24,'Int_and Seg_Data'!$A:$DD,CSAH_40_Crash_Data_Print!O$3,FALSE)</f>
        <v>Clear</v>
      </c>
      <c r="P24" s="23" t="str">
        <f>VLOOKUP($B24,'Int_and Seg_Data'!$A:$DD,CSAH_40_Crash_Data_Print!P$3,FALSE)</f>
        <v>Dry</v>
      </c>
      <c r="Q24" s="23" t="str">
        <f>VLOOKUP($B24,'Int_and Seg_Data'!$A:$DD,CSAH_40_Crash_Data_Print!Q$3,FALSE)</f>
        <v>Passenger Car</v>
      </c>
    </row>
    <row r="25" spans="2:17" ht="135" x14ac:dyDescent="0.25">
      <c r="B25" s="15">
        <v>487275</v>
      </c>
      <c r="C25" s="20">
        <f>VLOOKUP($B25,'Int_and Seg_Data'!$A:$M,CSAH_40_Crash_Data_Print!C$3,FALSE)</f>
        <v>7</v>
      </c>
      <c r="D25" s="21">
        <f>VLOOKUP($B25,'Int_and Seg_Data'!$A:$DD,CSAH_40_Crash_Data_Print!D$3,FALSE)</f>
        <v>16</v>
      </c>
      <c r="E25" s="21">
        <f>VLOOKUP($B25,'Int_and Seg_Data'!$A:$DD,CSAH_40_Crash_Data_Print!E$3,FALSE)</f>
        <v>2017</v>
      </c>
      <c r="F25" s="22" t="str">
        <f t="shared" si="0"/>
        <v>7/16/2017</v>
      </c>
      <c r="G25" s="21">
        <f>VLOOKUP($B25,'Int_and Seg_Data'!$A:$DD,CSAH_40_Crash_Data_Print!G$3,FALSE)</f>
        <v>15</v>
      </c>
      <c r="H25" s="21" t="str">
        <f>VLOOKUP($B25,'Int_and Seg_Data'!$A:$DD,CSAH_40_Crash_Data_Print!H$3,FALSE)</f>
        <v>Minor Injury</v>
      </c>
      <c r="I25" s="21">
        <f>VLOOKUP($B25,'Int_and Seg_Data'!$A:$DD,CSAH_40_Crash_Data_Print!I$3,FALSE)</f>
        <v>0</v>
      </c>
      <c r="J25" s="21">
        <f>VLOOKUP($B25,'Int_and Seg_Data'!$A:$DD,CSAH_40_Crash_Data_Print!J$3,FALSE)</f>
        <v>1</v>
      </c>
      <c r="K25" s="16" t="str">
        <f>VLOOKUP($B25,'Int_and Seg_Data'!$A:$DD,CSAH_40_Crash_Data_Print!K$3,FALSE)</f>
        <v>Unit 1 was traveling east on Co Rd 40 and entered a curve to the north when it drifted on to the edge of roadway where there was loose gravel.  According to the driver's husband, who was traveling behind Unit 1, his wife was headed towards a guard rail on the right side of Co Rd 40 and she made attempts to avoid hitting it.  The Unit 1 driver attempted to correct the drift while still rounding the curve, but was unable to return the motorcycle to the roadway.  Unit 1 was tipped on to its left side, which then caused it to flip on to its right side on the shoulder of the road.  The driver was tossed of the motorcycle and suffered minor injuries.  The driver's husband was a witness to the incident.  During my investigation, the husband asked that I mention in my report that the diamond from his wife's wedding ring was knocked off from the band and lost at the scene.</v>
      </c>
      <c r="L25" s="23" t="str">
        <f>VLOOKUP($B25,'Int_and Seg_Data'!$A:$DD,CSAH_40_Crash_Data_Print!L$3,FALSE)</f>
        <v>Single Vehicle Run Off Road</v>
      </c>
      <c r="M25" s="23" t="str">
        <f>VLOOKUP($B25,'Int_and Seg_Data'!$A:$DD,CSAH_40_Crash_Data_Print!M$3,FALSE)</f>
        <v>Motor Vehicle in Transport</v>
      </c>
      <c r="N25" s="23" t="str">
        <f>VLOOKUP($B25,'Int_and Seg_Data'!$A:$DD,CSAH_40_Crash_Data_Print!N$3,FALSE)</f>
        <v>Daylight</v>
      </c>
      <c r="O25" s="23" t="str">
        <f>VLOOKUP($B25,'Int_and Seg_Data'!$A:$DD,CSAH_40_Crash_Data_Print!O$3,FALSE)</f>
        <v>Clear</v>
      </c>
      <c r="P25" s="23" t="str">
        <f>VLOOKUP($B25,'Int_and Seg_Data'!$A:$DD,CSAH_40_Crash_Data_Print!P$3,FALSE)</f>
        <v>Dry</v>
      </c>
      <c r="Q25" s="23" t="str">
        <f>VLOOKUP($B25,'Int_and Seg_Data'!$A:$DD,CSAH_40_Crash_Data_Print!Q$3,FALSE)</f>
        <v>Motorcycle</v>
      </c>
    </row>
    <row r="26" spans="2:17" ht="60" x14ac:dyDescent="0.25">
      <c r="B26" s="15">
        <v>498688</v>
      </c>
      <c r="C26" s="20">
        <f>VLOOKUP($B26,'Int_and Seg_Data'!$A:$M,CSAH_40_Crash_Data_Print!C$3,FALSE)</f>
        <v>9</v>
      </c>
      <c r="D26" s="21">
        <f>VLOOKUP($B26,'Int_and Seg_Data'!$A:$DD,CSAH_40_Crash_Data_Print!D$3,FALSE)</f>
        <v>3</v>
      </c>
      <c r="E26" s="21">
        <f>VLOOKUP($B26,'Int_and Seg_Data'!$A:$DD,CSAH_40_Crash_Data_Print!E$3,FALSE)</f>
        <v>2017</v>
      </c>
      <c r="F26" s="22" t="str">
        <f t="shared" si="0"/>
        <v>9/3/2017</v>
      </c>
      <c r="G26" s="21">
        <f>VLOOKUP($B26,'Int_and Seg_Data'!$A:$DD,CSAH_40_Crash_Data_Print!G$3,FALSE)</f>
        <v>15</v>
      </c>
      <c r="H26" s="21" t="str">
        <f>VLOOKUP($B26,'Int_and Seg_Data'!$A:$DD,CSAH_40_Crash_Data_Print!H$3,FALSE)</f>
        <v>Minor Injury</v>
      </c>
      <c r="I26" s="21">
        <f>VLOOKUP($B26,'Int_and Seg_Data'!$A:$DD,CSAH_40_Crash_Data_Print!I$3,FALSE)</f>
        <v>0</v>
      </c>
      <c r="J26" s="21">
        <f>VLOOKUP($B26,'Int_and Seg_Data'!$A:$DD,CSAH_40_Crash_Data_Print!J$3,FALSE)</f>
        <v>1</v>
      </c>
      <c r="K26" s="16" t="str">
        <f>VLOOKUP($B26,'Int_and Seg_Data'!$A:$DD,CSAH_40_Crash_Data_Print!K$3,FALSE)</f>
        <v>Unit 1 was southbound on Co Rd 40 and its driver claimed to have lost control while maneuvering curve.  Unit 1 left the roadway on the right side, entered the ditch and came to rest about 25 feet from road.</v>
      </c>
      <c r="L26" s="23" t="str">
        <f>VLOOKUP($B26,'Int_and Seg_Data'!$A:$DD,CSAH_40_Crash_Data_Print!L$3,FALSE)</f>
        <v>Single Vehicle Run Off Road</v>
      </c>
      <c r="M26" s="23" t="str">
        <f>VLOOKUP($B26,'Int_and Seg_Data'!$A:$DD,CSAH_40_Crash_Data_Print!M$3,FALSE)</f>
        <v>Motor Vehicle in Transport</v>
      </c>
      <c r="N26" s="23" t="str">
        <f>VLOOKUP($B26,'Int_and Seg_Data'!$A:$DD,CSAH_40_Crash_Data_Print!N$3,FALSE)</f>
        <v>Daylight</v>
      </c>
      <c r="O26" s="23" t="str">
        <f>VLOOKUP($B26,'Int_and Seg_Data'!$A:$DD,CSAH_40_Crash_Data_Print!O$3,FALSE)</f>
        <v>Clear</v>
      </c>
      <c r="P26" s="23" t="str">
        <f>VLOOKUP($B26,'Int_and Seg_Data'!$A:$DD,CSAH_40_Crash_Data_Print!P$3,FALSE)</f>
        <v>Dry</v>
      </c>
      <c r="Q26" s="23" t="str">
        <f>VLOOKUP($B26,'Int_and Seg_Data'!$A:$DD,CSAH_40_Crash_Data_Print!Q$3,FALSE)</f>
        <v>Motorcycle</v>
      </c>
    </row>
    <row r="27" spans="2:17" ht="60" x14ac:dyDescent="0.25">
      <c r="B27" s="15">
        <v>503212</v>
      </c>
      <c r="C27" s="20">
        <f>VLOOKUP($B27,'Int_and Seg_Data'!$A:$M,CSAH_40_Crash_Data_Print!C$3,FALSE)</f>
        <v>9</v>
      </c>
      <c r="D27" s="21">
        <f>VLOOKUP($B27,'Int_and Seg_Data'!$A:$DD,CSAH_40_Crash_Data_Print!D$3,FALSE)</f>
        <v>22</v>
      </c>
      <c r="E27" s="21">
        <f>VLOOKUP($B27,'Int_and Seg_Data'!$A:$DD,CSAH_40_Crash_Data_Print!E$3,FALSE)</f>
        <v>2017</v>
      </c>
      <c r="F27" s="22" t="str">
        <f t="shared" si="0"/>
        <v>9/22/2017</v>
      </c>
      <c r="G27" s="21">
        <f>VLOOKUP($B27,'Int_and Seg_Data'!$A:$DD,CSAH_40_Crash_Data_Print!G$3,FALSE)</f>
        <v>16</v>
      </c>
      <c r="H27" s="21" t="str">
        <f>VLOOKUP($B27,'Int_and Seg_Data'!$A:$DD,CSAH_40_Crash_Data_Print!H$3,FALSE)</f>
        <v>Serious Injury</v>
      </c>
      <c r="I27" s="21">
        <f>VLOOKUP($B27,'Int_and Seg_Data'!$A:$DD,CSAH_40_Crash_Data_Print!I$3,FALSE)</f>
        <v>0</v>
      </c>
      <c r="J27" s="21">
        <f>VLOOKUP($B27,'Int_and Seg_Data'!$A:$DD,CSAH_40_Crash_Data_Print!J$3,FALSE)</f>
        <v>1</v>
      </c>
      <c r="K27" s="16" t="str">
        <f>VLOOKUP($B27,'Int_and Seg_Data'!$A:$DD,CSAH_40_Crash_Data_Print!K$3,FALSE)</f>
        <v>Driver of motorcycle was north bound on co Rd 40 and a gust of wind came up pushing him to the shoulder, once on the shoulder of road driver was unable to pull motorcycle back onto the road way and ended up going down the embankment</v>
      </c>
      <c r="L27" s="23" t="str">
        <f>VLOOKUP($B27,'Int_and Seg_Data'!$A:$DD,CSAH_40_Crash_Data_Print!L$3,FALSE)</f>
        <v>Single Vehicle Run Off Road</v>
      </c>
      <c r="M27" s="23" t="str">
        <f>VLOOKUP($B27,'Int_and Seg_Data'!$A:$DD,CSAH_40_Crash_Data_Print!M$3,FALSE)</f>
        <v>Motor Vehicle in Transport</v>
      </c>
      <c r="N27" s="23" t="str">
        <f>VLOOKUP($B27,'Int_and Seg_Data'!$A:$DD,CSAH_40_Crash_Data_Print!N$3,FALSE)</f>
        <v>Daylight</v>
      </c>
      <c r="O27" s="23" t="str">
        <f>VLOOKUP($B27,'Int_and Seg_Data'!$A:$DD,CSAH_40_Crash_Data_Print!O$3,FALSE)</f>
        <v>Clear</v>
      </c>
      <c r="P27" s="23" t="str">
        <f>VLOOKUP($B27,'Int_and Seg_Data'!$A:$DD,CSAH_40_Crash_Data_Print!P$3,FALSE)</f>
        <v>Dry</v>
      </c>
      <c r="Q27" s="23" t="str">
        <f>VLOOKUP($B27,'Int_and Seg_Data'!$A:$DD,CSAH_40_Crash_Data_Print!Q$3,FALSE)</f>
        <v>Motorcycle</v>
      </c>
    </row>
    <row r="28" spans="2:17" ht="75" x14ac:dyDescent="0.25">
      <c r="B28" s="15">
        <v>504006</v>
      </c>
      <c r="C28" s="20">
        <f>VLOOKUP($B28,'Int_and Seg_Data'!$A:$M,CSAH_40_Crash_Data_Print!C$3,FALSE)</f>
        <v>9</v>
      </c>
      <c r="D28" s="21">
        <f>VLOOKUP($B28,'Int_and Seg_Data'!$A:$DD,CSAH_40_Crash_Data_Print!D$3,FALSE)</f>
        <v>26</v>
      </c>
      <c r="E28" s="21">
        <f>VLOOKUP($B28,'Int_and Seg_Data'!$A:$DD,CSAH_40_Crash_Data_Print!E$3,FALSE)</f>
        <v>2017</v>
      </c>
      <c r="F28" s="22" t="str">
        <f t="shared" si="0"/>
        <v>9/26/2017</v>
      </c>
      <c r="G28" s="21">
        <f>VLOOKUP($B28,'Int_and Seg_Data'!$A:$DD,CSAH_40_Crash_Data_Print!G$3,FALSE)</f>
        <v>7</v>
      </c>
      <c r="H28" s="21" t="str">
        <f>VLOOKUP($B28,'Int_and Seg_Data'!$A:$DD,CSAH_40_Crash_Data_Print!H$3,FALSE)</f>
        <v>Property Damage Only</v>
      </c>
      <c r="I28" s="21">
        <f>VLOOKUP($B28,'Int_and Seg_Data'!$A:$DD,CSAH_40_Crash_Data_Print!I$3,FALSE)</f>
        <v>0</v>
      </c>
      <c r="J28" s="21">
        <f>VLOOKUP($B28,'Int_and Seg_Data'!$A:$DD,CSAH_40_Crash_Data_Print!J$3,FALSE)</f>
        <v>1</v>
      </c>
      <c r="K28" s="16" t="str">
        <f>VLOOKUP($B28,'Int_and Seg_Data'!$A:$DD,CSAH_40_Crash_Data_Print!K$3,FALSE)</f>
        <v>Unit 1 was northbound, rounding a curve, on Co Rd 40, about .3 mile south of 188th St., when a deer ran out of the road's west side ditch.  Unit 1's front left corner and front side struck the deer, causing moderate damages.  The vehicle was driven away from the scene.</v>
      </c>
      <c r="L28" s="23" t="str">
        <f>VLOOKUP($B28,'Int_and Seg_Data'!$A:$DD,CSAH_40_Crash_Data_Print!L$3,FALSE)</f>
        <v>Single Vehicle Other</v>
      </c>
      <c r="M28" s="23" t="str">
        <f>VLOOKUP($B28,'Int_and Seg_Data'!$A:$DD,CSAH_40_Crash_Data_Print!M$3,FALSE)</f>
        <v>Motor Vehicle in Transport</v>
      </c>
      <c r="N28" s="23" t="str">
        <f>VLOOKUP($B28,'Int_and Seg_Data'!$A:$DD,CSAH_40_Crash_Data_Print!N$3,FALSE)</f>
        <v>Sunrise</v>
      </c>
      <c r="O28" s="23" t="str">
        <f>VLOOKUP($B28,'Int_and Seg_Data'!$A:$DD,CSAH_40_Crash_Data_Print!O$3,FALSE)</f>
        <v>Cloudy</v>
      </c>
      <c r="P28" s="23" t="str">
        <f>VLOOKUP($B28,'Int_and Seg_Data'!$A:$DD,CSAH_40_Crash_Data_Print!P$3,FALSE)</f>
        <v>Wet</v>
      </c>
      <c r="Q28" s="23" t="str">
        <f>VLOOKUP($B28,'Int_and Seg_Data'!$A:$DD,CSAH_40_Crash_Data_Print!Q$3,FALSE)</f>
        <v>Passenger Van (Seats Installed Behind Driver)</v>
      </c>
    </row>
    <row r="29" spans="2:17" ht="60" x14ac:dyDescent="0.25">
      <c r="B29" s="15">
        <v>513349</v>
      </c>
      <c r="C29" s="20">
        <f>VLOOKUP($B29,'Int_and Seg_Data'!$A:$M,CSAH_40_Crash_Data_Print!C$3,FALSE)</f>
        <v>11</v>
      </c>
      <c r="D29" s="21">
        <f>VLOOKUP($B29,'Int_and Seg_Data'!$A:$DD,CSAH_40_Crash_Data_Print!D$3,FALSE)</f>
        <v>1</v>
      </c>
      <c r="E29" s="21">
        <f>VLOOKUP($B29,'Int_and Seg_Data'!$A:$DD,CSAH_40_Crash_Data_Print!E$3,FALSE)</f>
        <v>2017</v>
      </c>
      <c r="F29" s="22" t="str">
        <f t="shared" si="0"/>
        <v>11/1/2017</v>
      </c>
      <c r="G29" s="21">
        <f>VLOOKUP($B29,'Int_and Seg_Data'!$A:$DD,CSAH_40_Crash_Data_Print!G$3,FALSE)</f>
        <v>8</v>
      </c>
      <c r="H29" s="21" t="str">
        <f>VLOOKUP($B29,'Int_and Seg_Data'!$A:$DD,CSAH_40_Crash_Data_Print!H$3,FALSE)</f>
        <v>Property Damage Only</v>
      </c>
      <c r="I29" s="21">
        <f>VLOOKUP($B29,'Int_and Seg_Data'!$A:$DD,CSAH_40_Crash_Data_Print!I$3,FALSE)</f>
        <v>0</v>
      </c>
      <c r="J29" s="21">
        <f>VLOOKUP($B29,'Int_and Seg_Data'!$A:$DD,CSAH_40_Crash_Data_Print!J$3,FALSE)</f>
        <v>1</v>
      </c>
      <c r="K29" s="16" t="str">
        <f>VLOOKUP($B29,'Int_and Seg_Data'!$A:$DD,CSAH_40_Crash_Data_Print!K$3,FALSE)</f>
        <v>Driver of vehicle indicated items were sitting on center console of vehicle and items slid off. Driver indicated when he reached to pick up the items he hit the guard rails and went off the road into the ditch.</v>
      </c>
      <c r="L29" s="23" t="str">
        <f>VLOOKUP($B29,'Int_and Seg_Data'!$A:$DD,CSAH_40_Crash_Data_Print!L$3,FALSE)</f>
        <v>Single Vehicle Run Off Road</v>
      </c>
      <c r="M29" s="23" t="str">
        <f>VLOOKUP($B29,'Int_and Seg_Data'!$A:$DD,CSAH_40_Crash_Data_Print!M$3,FALSE)</f>
        <v>Motor Vehicle in Transport</v>
      </c>
      <c r="N29" s="23" t="str">
        <f>VLOOKUP($B29,'Int_and Seg_Data'!$A:$DD,CSAH_40_Crash_Data_Print!N$3,FALSE)</f>
        <v>Daylight</v>
      </c>
      <c r="O29" s="23" t="str">
        <f>VLOOKUP($B29,'Int_and Seg_Data'!$A:$DD,CSAH_40_Crash_Data_Print!O$3,FALSE)</f>
        <v>Cloudy</v>
      </c>
      <c r="P29" s="23" t="str">
        <f>VLOOKUP($B29,'Int_and Seg_Data'!$A:$DD,CSAH_40_Crash_Data_Print!P$3,FALSE)</f>
        <v>Dry</v>
      </c>
      <c r="Q29" s="23" t="str">
        <f>VLOOKUP($B29,'Int_and Seg_Data'!$A:$DD,CSAH_40_Crash_Data_Print!Q$3,FALSE)</f>
        <v>Pickup</v>
      </c>
    </row>
    <row r="30" spans="2:17" ht="45" x14ac:dyDescent="0.25">
      <c r="B30" s="15">
        <v>517374</v>
      </c>
      <c r="C30" s="20">
        <f>VLOOKUP($B30,'Int_and Seg_Data'!$A:$M,CSAH_40_Crash_Data_Print!C$3,FALSE)</f>
        <v>11</v>
      </c>
      <c r="D30" s="21">
        <f>VLOOKUP($B30,'Int_and Seg_Data'!$A:$DD,CSAH_40_Crash_Data_Print!D$3,FALSE)</f>
        <v>15</v>
      </c>
      <c r="E30" s="21">
        <f>VLOOKUP($B30,'Int_and Seg_Data'!$A:$DD,CSAH_40_Crash_Data_Print!E$3,FALSE)</f>
        <v>2017</v>
      </c>
      <c r="F30" s="22" t="str">
        <f t="shared" si="0"/>
        <v>11/15/2017</v>
      </c>
      <c r="G30" s="21">
        <f>VLOOKUP($B30,'Int_and Seg_Data'!$A:$DD,CSAH_40_Crash_Data_Print!G$3,FALSE)</f>
        <v>15</v>
      </c>
      <c r="H30" s="21" t="str">
        <f>VLOOKUP($B30,'Int_and Seg_Data'!$A:$DD,CSAH_40_Crash_Data_Print!H$3,FALSE)</f>
        <v>Property Damage Only</v>
      </c>
      <c r="I30" s="21">
        <f>VLOOKUP($B30,'Int_and Seg_Data'!$A:$DD,CSAH_40_Crash_Data_Print!I$3,FALSE)</f>
        <v>0</v>
      </c>
      <c r="J30" s="21">
        <f>VLOOKUP($B30,'Int_and Seg_Data'!$A:$DD,CSAH_40_Crash_Data_Print!J$3,FALSE)</f>
        <v>2</v>
      </c>
      <c r="K30" s="16" t="str">
        <f>VLOOKUP($B30,'Int_and Seg_Data'!$A:$DD,CSAH_40_Crash_Data_Print!K$3,FALSE)</f>
        <v>Driver of vehicle one said he was north on roadway, swerved to avoid an animal crossing the road and hit oncoming vehicle. Driver of vehicle two stated he was south on roadway observed driver of vehicle one cross into his lane of traffic causing a collision forcing him off the road.</v>
      </c>
      <c r="L30" s="23" t="str">
        <f>VLOOKUP($B30,'Int_and Seg_Data'!$A:$DD,CSAH_40_Crash_Data_Print!L$3,FALSE)</f>
        <v>Rear End</v>
      </c>
      <c r="M30" s="23" t="str">
        <f>VLOOKUP($B30,'Int_and Seg_Data'!$A:$DD,CSAH_40_Crash_Data_Print!M$3,FALSE)</f>
        <v>Motor Vehicle in Transport</v>
      </c>
      <c r="N30" s="23" t="str">
        <f>VLOOKUP($B30,'Int_and Seg_Data'!$A:$DD,CSAH_40_Crash_Data_Print!N$3,FALSE)</f>
        <v>Daylight</v>
      </c>
      <c r="O30" s="23" t="str">
        <f>VLOOKUP($B30,'Int_and Seg_Data'!$A:$DD,CSAH_40_Crash_Data_Print!O$3,FALSE)</f>
        <v>Cloudy</v>
      </c>
      <c r="P30" s="23" t="str">
        <f>VLOOKUP($B30,'Int_and Seg_Data'!$A:$DD,CSAH_40_Crash_Data_Print!P$3,FALSE)</f>
        <v>Dry</v>
      </c>
      <c r="Q30" s="23" t="str">
        <f>VLOOKUP($B30,'Int_and Seg_Data'!$A:$DD,CSAH_40_Crash_Data_Print!Q$3,FALSE)</f>
        <v>Passenger Car</v>
      </c>
    </row>
    <row r="31" spans="2:17" ht="60" x14ac:dyDescent="0.25">
      <c r="B31" s="15">
        <v>518401</v>
      </c>
      <c r="C31" s="20">
        <f>VLOOKUP($B31,'Int_and Seg_Data'!$A:$M,CSAH_40_Crash_Data_Print!C$3,FALSE)</f>
        <v>11</v>
      </c>
      <c r="D31" s="21">
        <f>VLOOKUP($B31,'Int_and Seg_Data'!$A:$DD,CSAH_40_Crash_Data_Print!D$3,FALSE)</f>
        <v>18</v>
      </c>
      <c r="E31" s="21">
        <f>VLOOKUP($B31,'Int_and Seg_Data'!$A:$DD,CSAH_40_Crash_Data_Print!E$3,FALSE)</f>
        <v>2017</v>
      </c>
      <c r="F31" s="22" t="str">
        <f t="shared" si="0"/>
        <v>11/18/2017</v>
      </c>
      <c r="G31" s="21">
        <f>VLOOKUP($B31,'Int_and Seg_Data'!$A:$DD,CSAH_40_Crash_Data_Print!G$3,FALSE)</f>
        <v>19</v>
      </c>
      <c r="H31" s="21" t="str">
        <f>VLOOKUP($B31,'Int_and Seg_Data'!$A:$DD,CSAH_40_Crash_Data_Print!H$3,FALSE)</f>
        <v>Property Damage Only</v>
      </c>
      <c r="I31" s="21">
        <f>VLOOKUP($B31,'Int_and Seg_Data'!$A:$DD,CSAH_40_Crash_Data_Print!I$3,FALSE)</f>
        <v>0</v>
      </c>
      <c r="J31" s="21">
        <f>VLOOKUP($B31,'Int_and Seg_Data'!$A:$DD,CSAH_40_Crash_Data_Print!J$3,FALSE)</f>
        <v>1</v>
      </c>
      <c r="K31" s="16" t="str">
        <f>VLOOKUP($B31,'Int_and Seg_Data'!$A:$DD,CSAH_40_Crash_Data_Print!K$3,FALSE)</f>
        <v>The vehicle was traveling northbound on CR 40.  The vehicle came around the corner with posted 30 mph warning signs at a speed that was too fast.  The vehicle went off the road to the right, hit the gravel shoulder, spun out, and hit the guardrail.  There was no damage to the guardrail.  The vehicle was towed from the scene.  There were no reported injuries.</v>
      </c>
      <c r="L31" s="23" t="str">
        <f>VLOOKUP($B31,'Int_and Seg_Data'!$A:$DD,CSAH_40_Crash_Data_Print!L$3,FALSE)</f>
        <v>Single Vehicle Run Off Road</v>
      </c>
      <c r="M31" s="23" t="str">
        <f>VLOOKUP($B31,'Int_and Seg_Data'!$A:$DD,CSAH_40_Crash_Data_Print!M$3,FALSE)</f>
        <v>Motor Vehicle in Transport</v>
      </c>
      <c r="N31" s="23" t="str">
        <f>VLOOKUP($B31,'Int_and Seg_Data'!$A:$DD,CSAH_40_Crash_Data_Print!N$3,FALSE)</f>
        <v>Dark (No Str Lights)</v>
      </c>
      <c r="O31" s="23" t="str">
        <f>VLOOKUP($B31,'Int_and Seg_Data'!$A:$DD,CSAH_40_Crash_Data_Print!O$3,FALSE)</f>
        <v>Clear</v>
      </c>
      <c r="P31" s="23" t="str">
        <f>VLOOKUP($B31,'Int_and Seg_Data'!$A:$DD,CSAH_40_Crash_Data_Print!P$3,FALSE)</f>
        <v>Dry</v>
      </c>
      <c r="Q31" s="23" t="str">
        <f>VLOOKUP($B31,'Int_and Seg_Data'!$A:$DD,CSAH_40_Crash_Data_Print!Q$3,FALSE)</f>
        <v>Passenger Car</v>
      </c>
    </row>
    <row r="32" spans="2:17" ht="75" x14ac:dyDescent="0.25">
      <c r="B32" s="15">
        <v>520035</v>
      </c>
      <c r="C32" s="20">
        <f>VLOOKUP($B32,'Int_and Seg_Data'!$A:$M,CSAH_40_Crash_Data_Print!C$3,FALSE)</f>
        <v>11</v>
      </c>
      <c r="D32" s="21">
        <f>VLOOKUP($B32,'Int_and Seg_Data'!$A:$DD,CSAH_40_Crash_Data_Print!D$3,FALSE)</f>
        <v>27</v>
      </c>
      <c r="E32" s="21">
        <f>VLOOKUP($B32,'Int_and Seg_Data'!$A:$DD,CSAH_40_Crash_Data_Print!E$3,FALSE)</f>
        <v>2017</v>
      </c>
      <c r="F32" s="22" t="str">
        <f t="shared" si="0"/>
        <v>11/27/2017</v>
      </c>
      <c r="G32" s="21">
        <f>VLOOKUP($B32,'Int_and Seg_Data'!$A:$DD,CSAH_40_Crash_Data_Print!G$3,FALSE)</f>
        <v>15</v>
      </c>
      <c r="H32" s="21" t="str">
        <f>VLOOKUP($B32,'Int_and Seg_Data'!$A:$DD,CSAH_40_Crash_Data_Print!H$3,FALSE)</f>
        <v>Minor Injury</v>
      </c>
      <c r="I32" s="21">
        <f>VLOOKUP($B32,'Int_and Seg_Data'!$A:$DD,CSAH_40_Crash_Data_Print!I$3,FALSE)</f>
        <v>0</v>
      </c>
      <c r="J32" s="21">
        <f>VLOOKUP($B32,'Int_and Seg_Data'!$A:$DD,CSAH_40_Crash_Data_Print!J$3,FALSE)</f>
        <v>1</v>
      </c>
      <c r="K32" s="16" t="str">
        <f>VLOOKUP($B32,'Int_and Seg_Data'!$A:$DD,CSAH_40_Crash_Data_Print!K$3,FALSE)</f>
        <v>Unit 1 was northbound on Co Rd 40, about 0.3 mile north of Co Rd 52, when it ran off the right side of the road, continued for a short distance until it struck the side of a field driveway, and the went airborne for approximately 50 feet before its front end landed in the adjacent field.  The vehicle continued for a short distance before it came to a stop.  The Unit 1 driver claimed a strong gust of wind pushed the vehicle off the road.</v>
      </c>
      <c r="L32" s="23" t="str">
        <f>VLOOKUP($B32,'Int_and Seg_Data'!$A:$DD,CSAH_40_Crash_Data_Print!L$3,FALSE)</f>
        <v>Single Vehicle Run Off Road</v>
      </c>
      <c r="M32" s="23" t="str">
        <f>VLOOKUP($B32,'Int_and Seg_Data'!$A:$DD,CSAH_40_Crash_Data_Print!M$3,FALSE)</f>
        <v>Motor Vehicle in Transport</v>
      </c>
      <c r="N32" s="23" t="str">
        <f>VLOOKUP($B32,'Int_and Seg_Data'!$A:$DD,CSAH_40_Crash_Data_Print!N$3,FALSE)</f>
        <v>Daylight</v>
      </c>
      <c r="O32" s="23" t="str">
        <f>VLOOKUP($B32,'Int_and Seg_Data'!$A:$DD,CSAH_40_Crash_Data_Print!O$3,FALSE)</f>
        <v>Cloudy</v>
      </c>
      <c r="P32" s="23" t="str">
        <f>VLOOKUP($B32,'Int_and Seg_Data'!$A:$DD,CSAH_40_Crash_Data_Print!P$3,FALSE)</f>
        <v>Dry</v>
      </c>
      <c r="Q32" s="23" t="str">
        <f>VLOOKUP($B32,'Int_and Seg_Data'!$A:$DD,CSAH_40_Crash_Data_Print!Q$3,FALSE)</f>
        <v>Passenger Van (Seats Installed Behind Driver)</v>
      </c>
    </row>
    <row r="33" spans="2:17" ht="90" x14ac:dyDescent="0.25">
      <c r="B33" s="15">
        <v>521323</v>
      </c>
      <c r="C33" s="20">
        <f>VLOOKUP($B33,'Int_and Seg_Data'!$A:$M,CSAH_40_Crash_Data_Print!C$3,FALSE)</f>
        <v>12</v>
      </c>
      <c r="D33" s="21">
        <f>VLOOKUP($B33,'Int_and Seg_Data'!$A:$DD,CSAH_40_Crash_Data_Print!D$3,FALSE)</f>
        <v>2</v>
      </c>
      <c r="E33" s="21">
        <f>VLOOKUP($B33,'Int_and Seg_Data'!$A:$DD,CSAH_40_Crash_Data_Print!E$3,FALSE)</f>
        <v>2017</v>
      </c>
      <c r="F33" s="22" t="str">
        <f t="shared" si="0"/>
        <v>12/2/2017</v>
      </c>
      <c r="G33" s="21">
        <f>VLOOKUP($B33,'Int_and Seg_Data'!$A:$DD,CSAH_40_Crash_Data_Print!G$3,FALSE)</f>
        <v>16</v>
      </c>
      <c r="H33" s="21" t="str">
        <f>VLOOKUP($B33,'Int_and Seg_Data'!$A:$DD,CSAH_40_Crash_Data_Print!H$3,FALSE)</f>
        <v>Property Damage Only</v>
      </c>
      <c r="I33" s="21">
        <f>VLOOKUP($B33,'Int_and Seg_Data'!$A:$DD,CSAH_40_Crash_Data_Print!I$3,FALSE)</f>
        <v>0</v>
      </c>
      <c r="J33" s="21">
        <f>VLOOKUP($B33,'Int_and Seg_Data'!$A:$DD,CSAH_40_Crash_Data_Print!J$3,FALSE)</f>
        <v>1</v>
      </c>
      <c r="K33" s="16" t="str">
        <f>VLOOKUP($B33,'Int_and Seg_Data'!$A:$DD,CSAH_40_Crash_Data_Print!K$3,FALSE)</f>
        <v>Unit 1 was southbound on Co Rd 40, about 0.3 mile north of 182nd St/Kelly Lake Road when it swerved, left the roadway, and entered the ditch on the west side.  Per a witness, the vehicle then struck the side of a field driveway, launched over the top of it, and then landed on the opposite side.  Unit 1 continued to drive south in the bottom of the road ditch and farm field until it returned to the roadway by driving back up the ditch embankment on to Co Rd 40 about 100 feet north of 182nd Street.  The Unit 1 driver claimed to have first swerved to avoid colliding with a deer on the road. Unit 1 was towed and its driver arrested for DWI.</v>
      </c>
      <c r="L33" s="23" t="str">
        <f>VLOOKUP($B33,'Int_and Seg_Data'!$A:$DD,CSAH_40_Crash_Data_Print!L$3,FALSE)</f>
        <v>Single Vehicle Run Off Road</v>
      </c>
      <c r="M33" s="23" t="str">
        <f>VLOOKUP($B33,'Int_and Seg_Data'!$A:$DD,CSAH_40_Crash_Data_Print!M$3,FALSE)</f>
        <v>Motor Vehicle in Transport</v>
      </c>
      <c r="N33" s="23" t="str">
        <f>VLOOKUP($B33,'Int_and Seg_Data'!$A:$DD,CSAH_40_Crash_Data_Print!N$3,FALSE)</f>
        <v>Daylight</v>
      </c>
      <c r="O33" s="23" t="str">
        <f>VLOOKUP($B33,'Int_and Seg_Data'!$A:$DD,CSAH_40_Crash_Data_Print!O$3,FALSE)</f>
        <v>Clear</v>
      </c>
      <c r="P33" s="23" t="str">
        <f>VLOOKUP($B33,'Int_and Seg_Data'!$A:$DD,CSAH_40_Crash_Data_Print!P$3,FALSE)</f>
        <v>Dry</v>
      </c>
      <c r="Q33" s="23" t="str">
        <f>VLOOKUP($B33,'Int_and Seg_Data'!$A:$DD,CSAH_40_Crash_Data_Print!Q$3,FALSE)</f>
        <v>Sport Utility Vehicle</v>
      </c>
    </row>
    <row r="34" spans="2:17" ht="45" x14ac:dyDescent="0.25">
      <c r="B34" s="15">
        <v>590745</v>
      </c>
      <c r="C34" s="20">
        <f>VLOOKUP($B34,'Int_and Seg_Data'!$A:$M,CSAH_40_Crash_Data_Print!C$3,FALSE)</f>
        <v>4</v>
      </c>
      <c r="D34" s="21">
        <f>VLOOKUP($B34,'Int_and Seg_Data'!$A:$DD,CSAH_40_Crash_Data_Print!D$3,FALSE)</f>
        <v>14</v>
      </c>
      <c r="E34" s="21">
        <f>VLOOKUP($B34,'Int_and Seg_Data'!$A:$DD,CSAH_40_Crash_Data_Print!E$3,FALSE)</f>
        <v>2018</v>
      </c>
      <c r="F34" s="22" t="str">
        <f t="shared" si="0"/>
        <v>4/14/2018</v>
      </c>
      <c r="G34" s="21">
        <f>VLOOKUP($B34,'Int_and Seg_Data'!$A:$DD,CSAH_40_Crash_Data_Print!G$3,FALSE)</f>
        <v>7</v>
      </c>
      <c r="H34" s="21" t="str">
        <f>VLOOKUP($B34,'Int_and Seg_Data'!$A:$DD,CSAH_40_Crash_Data_Print!H$3,FALSE)</f>
        <v>Property Damage Only</v>
      </c>
      <c r="I34" s="21">
        <f>VLOOKUP($B34,'Int_and Seg_Data'!$A:$DD,CSAH_40_Crash_Data_Print!I$3,FALSE)</f>
        <v>0</v>
      </c>
      <c r="J34" s="21">
        <f>VLOOKUP($B34,'Int_and Seg_Data'!$A:$DD,CSAH_40_Crash_Data_Print!J$3,FALSE)</f>
        <v>1</v>
      </c>
      <c r="K34" s="16" t="str">
        <f>VLOOKUP($B34,'Int_and Seg_Data'!$A:$DD,CSAH_40_Crash_Data_Print!K$3,FALSE)</f>
        <v>V1 traveling on MNTH 25 when deer ran into side of vehicle deploying side airbags.  No injuries reported.  Tow needed.  Deer deceased.</v>
      </c>
      <c r="L34" s="23" t="str">
        <f>VLOOKUP($B34,'Int_and Seg_Data'!$A:$DD,CSAH_40_Crash_Data_Print!L$3,FALSE)</f>
        <v>Single Vehicle Other</v>
      </c>
      <c r="M34" s="23" t="str">
        <f>VLOOKUP($B34,'Int_and Seg_Data'!$A:$DD,CSAH_40_Crash_Data_Print!M$3,FALSE)</f>
        <v>Motor Vehicle in Transport</v>
      </c>
      <c r="N34" s="23" t="str">
        <f>VLOOKUP($B34,'Int_and Seg_Data'!$A:$DD,CSAH_40_Crash_Data_Print!N$3,FALSE)</f>
        <v>Daylight</v>
      </c>
      <c r="O34" s="23" t="str">
        <f>VLOOKUP($B34,'Int_and Seg_Data'!$A:$DD,CSAH_40_Crash_Data_Print!O$3,FALSE)</f>
        <v>Snow</v>
      </c>
      <c r="P34" s="23" t="str">
        <f>VLOOKUP($B34,'Int_and Seg_Data'!$A:$DD,CSAH_40_Crash_Data_Print!P$3,FALSE)</f>
        <v>Snow</v>
      </c>
      <c r="Q34" s="23" t="str">
        <f>VLOOKUP($B34,'Int_and Seg_Data'!$A:$DD,CSAH_40_Crash_Data_Print!Q$3,FALSE)</f>
        <v>Sport Utility Vehicle</v>
      </c>
    </row>
    <row r="35" spans="2:17" ht="150" x14ac:dyDescent="0.25">
      <c r="B35" s="15">
        <v>601962</v>
      </c>
      <c r="C35" s="20">
        <f>VLOOKUP($B35,'Int_and Seg_Data'!$A:$M,CSAH_40_Crash_Data_Print!C$3,FALSE)</f>
        <v>6</v>
      </c>
      <c r="D35" s="21">
        <f>VLOOKUP($B35,'Int_and Seg_Data'!$A:$DD,CSAH_40_Crash_Data_Print!D$3,FALSE)</f>
        <v>1</v>
      </c>
      <c r="E35" s="21">
        <f>VLOOKUP($B35,'Int_and Seg_Data'!$A:$DD,CSAH_40_Crash_Data_Print!E$3,FALSE)</f>
        <v>2018</v>
      </c>
      <c r="F35" s="22" t="str">
        <f t="shared" si="0"/>
        <v>6/1/2018</v>
      </c>
      <c r="G35" s="21">
        <f>VLOOKUP($B35,'Int_and Seg_Data'!$A:$DD,CSAH_40_Crash_Data_Print!G$3,FALSE)</f>
        <v>14</v>
      </c>
      <c r="H35" s="21" t="str">
        <f>VLOOKUP($B35,'Int_and Seg_Data'!$A:$DD,CSAH_40_Crash_Data_Print!H$3,FALSE)</f>
        <v>Minor Injury</v>
      </c>
      <c r="I35" s="21">
        <f>VLOOKUP($B35,'Int_and Seg_Data'!$A:$DD,CSAH_40_Crash_Data_Print!I$3,FALSE)</f>
        <v>0</v>
      </c>
      <c r="J35" s="21">
        <f>VLOOKUP($B35,'Int_and Seg_Data'!$A:$DD,CSAH_40_Crash_Data_Print!J$3,FALSE)</f>
        <v>2</v>
      </c>
      <c r="K35" s="16" t="str">
        <f>VLOOKUP($B35,'Int_and Seg_Data'!$A:$DD,CSAH_40_Crash_Data_Print!K$3,FALSE)</f>
        <v>V2 on Cty 6 EB crossing over Hwy 25 onto Cty 40. V1 on Hwy 25 SB approaching Cty 6/40. V2 pulled out in front of V1 and contact was made in a T-bone fashion. V1 went into the SE ditch, while V2 was in the SW ditch. V1 driver stated that he was looking at the driver of V2 and could see that she was looking down at something. V1 driver could not recall if V2 stopped at the stop sign and then pulled out in front of him or if she did not stop at all. V1 driver stated he moved into the NB lane of Hwy 25 to try to avoid hitting V2 and that is where contact was made between the vehicle's. Witnesses were spoken to on scene by Belle Plaine Sgt. Stier and their statements were give to me after. No witness was still on scene when I arrived. V2 driver admits to using her cell phone for GPS, is unfamiliar with the area and was looking down at her phone, on her lap, at the time of the crash. V1 driver reports a broken nose and air bag burns on his wrist. Unknown injuries to V2 driver and passengers minor injury.  NOT TO SCALE.</v>
      </c>
      <c r="L35" s="23" t="str">
        <f>VLOOKUP($B35,'Int_and Seg_Data'!$A:$DD,CSAH_40_Crash_Data_Print!L$3,FALSE)</f>
        <v>Angle</v>
      </c>
      <c r="M35" s="23" t="str">
        <f>VLOOKUP($B35,'Int_and Seg_Data'!$A:$DD,CSAH_40_Crash_Data_Print!M$3,FALSE)</f>
        <v>Motor Vehicle in Transport</v>
      </c>
      <c r="N35" s="23" t="str">
        <f>VLOOKUP($B35,'Int_and Seg_Data'!$A:$DD,CSAH_40_Crash_Data_Print!N$3,FALSE)</f>
        <v>Daylight</v>
      </c>
      <c r="O35" s="23" t="str">
        <f>VLOOKUP($B35,'Int_and Seg_Data'!$A:$DD,CSAH_40_Crash_Data_Print!O$3,FALSE)</f>
        <v>Clear</v>
      </c>
      <c r="P35" s="23" t="str">
        <f>VLOOKUP($B35,'Int_and Seg_Data'!$A:$DD,CSAH_40_Crash_Data_Print!P$3,FALSE)</f>
        <v>Dry</v>
      </c>
      <c r="Q35" s="23" t="str">
        <f>VLOOKUP($B35,'Int_and Seg_Data'!$A:$DD,CSAH_40_Crash_Data_Print!Q$3,FALSE)</f>
        <v>Pickup</v>
      </c>
    </row>
    <row r="36" spans="2:17" ht="300" x14ac:dyDescent="0.25">
      <c r="B36" s="15">
        <v>602759</v>
      </c>
      <c r="C36" s="20">
        <f>VLOOKUP($B36,'Int_and Seg_Data'!$A:$M,CSAH_40_Crash_Data_Print!C$3,FALSE)</f>
        <v>6</v>
      </c>
      <c r="D36" s="21">
        <f>VLOOKUP($B36,'Int_and Seg_Data'!$A:$DD,CSAH_40_Crash_Data_Print!D$3,FALSE)</f>
        <v>7</v>
      </c>
      <c r="E36" s="21">
        <f>VLOOKUP($B36,'Int_and Seg_Data'!$A:$DD,CSAH_40_Crash_Data_Print!E$3,FALSE)</f>
        <v>2018</v>
      </c>
      <c r="F36" s="22" t="str">
        <f t="shared" si="0"/>
        <v>6/7/2018</v>
      </c>
      <c r="G36" s="21">
        <f>VLOOKUP($B36,'Int_and Seg_Data'!$A:$DD,CSAH_40_Crash_Data_Print!G$3,FALSE)</f>
        <v>18</v>
      </c>
      <c r="H36" s="21" t="str">
        <f>VLOOKUP($B36,'Int_and Seg_Data'!$A:$DD,CSAH_40_Crash_Data_Print!H$3,FALSE)</f>
        <v>Minor Injury</v>
      </c>
      <c r="I36" s="21">
        <f>VLOOKUP($B36,'Int_and Seg_Data'!$A:$DD,CSAH_40_Crash_Data_Print!I$3,FALSE)</f>
        <v>0</v>
      </c>
      <c r="J36" s="21">
        <f>VLOOKUP($B36,'Int_and Seg_Data'!$A:$DD,CSAH_40_Crash_Data_Print!J$3,FALSE)</f>
        <v>3</v>
      </c>
      <c r="K36" s="16" t="str">
        <f>VLOOKUP($B36,'Int_and Seg_Data'!$A:$DD,CSAH_40_Crash_Data_Print!K$3,FALSE)</f>
        <v>NISSAN ROGUE DRIVEN BY LEBAHN TRAVELING W/B ON CR 40 APPROACHING HWY 25. CHEVROLET SILVERADO DRIVEN BY PATRICK WARREN PULLING PUMA MOTOR HOME TRAVELING N/B ON HWY 25 APPROACHING CR 40. NISSAN ROGUE RAN STOP SIGN AND CRASHED INTO THE SIDE OF THE MOTOR HOME, CAUSING SEVERE FRONT END DAMAGE TO THE ROGUE AND CAUSED THE MOTOR HOME TO ROLL OVER AND COME OFF THE FRAME.
LEBAHN STATED THAT SHE WAS NOT FAMILIAR WITH THE AREA AND WAS TRYING TO GET TO BELLE PLAINE. SHE DID NOT SEE THE STOP SIGN.
WITNESS STATED SHE WAS DIRECTLY BEHIND LEBAHN. SHE STATED LEBAHN DID NOT BRAKE OR SLOW AT ALL FOR THE STOP SIGN AND WENT RIGHT THROUGH, CRASHING INTO WARREN.
WARREN STATED THAT HE WAS N/B ON HWY 25 AND WAS STRUCK BY LEBAHN WHEN SHE RAN THE STOP SIGN.
MOTOR HOME TAKEN APART AND HAULED AWAY IN ROLL-AWAY DUMPSTER.
ROGUE TOWED BY JOHNS MOBIL.
LEBAHN DECLINED AMBULANCE TRANSPORT.
LEBAHN CITED FOR "FAILURE TO YIELD RIGHT OF WAY - STOP SIGN."</v>
      </c>
      <c r="L36" s="23" t="str">
        <f>VLOOKUP($B36,'Int_and Seg_Data'!$A:$DD,CSAH_40_Crash_Data_Print!L$3,FALSE)</f>
        <v>Angle</v>
      </c>
      <c r="M36" s="23" t="str">
        <f>VLOOKUP($B36,'Int_and Seg_Data'!$A:$DD,CSAH_40_Crash_Data_Print!M$3,FALSE)</f>
        <v>Motor Vehicle in Transport</v>
      </c>
      <c r="N36" s="23" t="str">
        <f>VLOOKUP($B36,'Int_and Seg_Data'!$A:$DD,CSAH_40_Crash_Data_Print!N$3,FALSE)</f>
        <v>Daylight</v>
      </c>
      <c r="O36" s="23" t="str">
        <f>VLOOKUP($B36,'Int_and Seg_Data'!$A:$DD,CSAH_40_Crash_Data_Print!O$3,FALSE)</f>
        <v>Cloudy</v>
      </c>
      <c r="P36" s="23" t="str">
        <f>VLOOKUP($B36,'Int_and Seg_Data'!$A:$DD,CSAH_40_Crash_Data_Print!P$3,FALSE)</f>
        <v>Dry</v>
      </c>
      <c r="Q36" s="23" t="str">
        <f>VLOOKUP($B36,'Int_and Seg_Data'!$A:$DD,CSAH_40_Crash_Data_Print!Q$3,FALSE)</f>
        <v>Sport Utility Vehicle</v>
      </c>
    </row>
    <row r="37" spans="2:17" ht="60" x14ac:dyDescent="0.25">
      <c r="B37" s="15">
        <v>605495</v>
      </c>
      <c r="C37" s="20">
        <f>VLOOKUP($B37,'Int_and Seg_Data'!$A:$M,CSAH_40_Crash_Data_Print!C$3,FALSE)</f>
        <v>6</v>
      </c>
      <c r="D37" s="21">
        <f>VLOOKUP($B37,'Int_and Seg_Data'!$A:$DD,CSAH_40_Crash_Data_Print!D$3,FALSE)</f>
        <v>19</v>
      </c>
      <c r="E37" s="21">
        <f>VLOOKUP($B37,'Int_and Seg_Data'!$A:$DD,CSAH_40_Crash_Data_Print!E$3,FALSE)</f>
        <v>2018</v>
      </c>
      <c r="F37" s="22" t="str">
        <f t="shared" si="0"/>
        <v>6/19/2018</v>
      </c>
      <c r="G37" s="21">
        <f>VLOOKUP($B37,'Int_and Seg_Data'!$A:$DD,CSAH_40_Crash_Data_Print!G$3,FALSE)</f>
        <v>17</v>
      </c>
      <c r="H37" s="21" t="str">
        <f>VLOOKUP($B37,'Int_and Seg_Data'!$A:$DD,CSAH_40_Crash_Data_Print!H$3,FALSE)</f>
        <v>Property Damage Only</v>
      </c>
      <c r="I37" s="21">
        <f>VLOOKUP($B37,'Int_and Seg_Data'!$A:$DD,CSAH_40_Crash_Data_Print!I$3,FALSE)</f>
        <v>0</v>
      </c>
      <c r="J37" s="21">
        <f>VLOOKUP($B37,'Int_and Seg_Data'!$A:$DD,CSAH_40_Crash_Data_Print!J$3,FALSE)</f>
        <v>2</v>
      </c>
      <c r="K37" s="16" t="str">
        <f>VLOOKUP($B37,'Int_and Seg_Data'!$A:$DD,CSAH_40_Crash_Data_Print!K$3,FALSE)</f>
        <v>MNTH 25 AT CSAH 40.  V/1 WAS WEST ON CSAH 40, STOPPED AT THE STOP SIGN FOR MNTH 25.  V/2 WAS NORTH BOUND.  V/1 DRIVER TOLD ME THAT HE STOPPED AT THE STOP SIGN, LOOKING TO THE SOUTH.  TWO VEHICLES WERE IN THE RIGHT TURN LANE, TURNING ON TO CSAH 40.  NO VEHICLES SEEN, V/1 DRIVER PULLED INTO THE INTERSECTION, GETTING HIT BY V/2, ON THE MAIN LINE OF MNTH 25.</v>
      </c>
      <c r="L37" s="23" t="str">
        <f>VLOOKUP($B37,'Int_and Seg_Data'!$A:$DD,CSAH_40_Crash_Data_Print!L$3,FALSE)</f>
        <v>Angle</v>
      </c>
      <c r="M37" s="23" t="str">
        <f>VLOOKUP($B37,'Int_and Seg_Data'!$A:$DD,CSAH_40_Crash_Data_Print!M$3,FALSE)</f>
        <v>Motor Vehicle in Transport</v>
      </c>
      <c r="N37" s="23" t="str">
        <f>VLOOKUP($B37,'Int_and Seg_Data'!$A:$DD,CSAH_40_Crash_Data_Print!N$3,FALSE)</f>
        <v>Daylight</v>
      </c>
      <c r="O37" s="23" t="str">
        <f>VLOOKUP($B37,'Int_and Seg_Data'!$A:$DD,CSAH_40_Crash_Data_Print!O$3,FALSE)</f>
        <v>Cloudy</v>
      </c>
      <c r="P37" s="23" t="str">
        <f>VLOOKUP($B37,'Int_and Seg_Data'!$A:$DD,CSAH_40_Crash_Data_Print!P$3,FALSE)</f>
        <v>Wet</v>
      </c>
      <c r="Q37" s="23" t="str">
        <f>VLOOKUP($B37,'Int_and Seg_Data'!$A:$DD,CSAH_40_Crash_Data_Print!Q$3,FALSE)</f>
        <v>Sport Utility Vehicle</v>
      </c>
    </row>
    <row r="38" spans="2:17" ht="60" x14ac:dyDescent="0.25">
      <c r="B38" s="15">
        <v>606580</v>
      </c>
      <c r="C38" s="20">
        <f>VLOOKUP($B38,'Int_and Seg_Data'!$A:$M,CSAH_40_Crash_Data_Print!C$3,FALSE)</f>
        <v>6</v>
      </c>
      <c r="D38" s="21">
        <f>VLOOKUP($B38,'Int_and Seg_Data'!$A:$DD,CSAH_40_Crash_Data_Print!D$3,FALSE)</f>
        <v>22</v>
      </c>
      <c r="E38" s="21">
        <f>VLOOKUP($B38,'Int_and Seg_Data'!$A:$DD,CSAH_40_Crash_Data_Print!E$3,FALSE)</f>
        <v>2018</v>
      </c>
      <c r="F38" s="22" t="str">
        <f t="shared" si="0"/>
        <v>6/22/2018</v>
      </c>
      <c r="G38" s="21">
        <f>VLOOKUP($B38,'Int_and Seg_Data'!$A:$DD,CSAH_40_Crash_Data_Print!G$3,FALSE)</f>
        <v>23</v>
      </c>
      <c r="H38" s="21" t="str">
        <f>VLOOKUP($B38,'Int_and Seg_Data'!$A:$DD,CSAH_40_Crash_Data_Print!H$3,FALSE)</f>
        <v>Property Damage Only</v>
      </c>
      <c r="I38" s="21">
        <f>VLOOKUP($B38,'Int_and Seg_Data'!$A:$DD,CSAH_40_Crash_Data_Print!I$3,FALSE)</f>
        <v>0</v>
      </c>
      <c r="J38" s="21">
        <f>VLOOKUP($B38,'Int_and Seg_Data'!$A:$DD,CSAH_40_Crash_Data_Print!J$3,FALSE)</f>
        <v>1</v>
      </c>
      <c r="K38" s="16" t="str">
        <f>VLOOKUP($B38,'Int_and Seg_Data'!$A:$DD,CSAH_40_Crash_Data_Print!K$3,FALSE)</f>
        <v>Driver of vehicle 1 was northbound on County Road 40 near County Road 50 when he fell asleep, hit the shoulder, overcorrected and slid into the ditch damaging private property. no injuries, no citations.</v>
      </c>
      <c r="L38" s="23" t="str">
        <f>VLOOKUP($B38,'Int_and Seg_Data'!$A:$DD,CSAH_40_Crash_Data_Print!L$3,FALSE)</f>
        <v>Single Vehicle Run Off Road</v>
      </c>
      <c r="M38" s="23" t="str">
        <f>VLOOKUP($B38,'Int_and Seg_Data'!$A:$DD,CSAH_40_Crash_Data_Print!M$3,FALSE)</f>
        <v>Motor Vehicle in Transport</v>
      </c>
      <c r="N38" s="23" t="str">
        <f>VLOOKUP($B38,'Int_and Seg_Data'!$A:$DD,CSAH_40_Crash_Data_Print!N$3,FALSE)</f>
        <v>Dark (No Str Lights)</v>
      </c>
      <c r="O38" s="23" t="str">
        <f>VLOOKUP($B38,'Int_and Seg_Data'!$A:$DD,CSAH_40_Crash_Data_Print!O$3,FALSE)</f>
        <v>Clear</v>
      </c>
      <c r="P38" s="23" t="str">
        <f>VLOOKUP($B38,'Int_and Seg_Data'!$A:$DD,CSAH_40_Crash_Data_Print!P$3,FALSE)</f>
        <v>Dry</v>
      </c>
      <c r="Q38" s="23" t="str">
        <f>VLOOKUP($B38,'Int_and Seg_Data'!$A:$DD,CSAH_40_Crash_Data_Print!Q$3,FALSE)</f>
        <v>Passenger Car</v>
      </c>
    </row>
    <row r="39" spans="2:17" ht="60" x14ac:dyDescent="0.25">
      <c r="B39" s="15">
        <v>606603</v>
      </c>
      <c r="C39" s="20">
        <f>VLOOKUP($B39,'Int_and Seg_Data'!$A:$M,CSAH_40_Crash_Data_Print!C$3,FALSE)</f>
        <v>6</v>
      </c>
      <c r="D39" s="21">
        <f>VLOOKUP($B39,'Int_and Seg_Data'!$A:$DD,CSAH_40_Crash_Data_Print!D$3,FALSE)</f>
        <v>24</v>
      </c>
      <c r="E39" s="21">
        <f>VLOOKUP($B39,'Int_and Seg_Data'!$A:$DD,CSAH_40_Crash_Data_Print!E$3,FALSE)</f>
        <v>2018</v>
      </c>
      <c r="F39" s="22" t="str">
        <f t="shared" si="0"/>
        <v>6/24/2018</v>
      </c>
      <c r="G39" s="21">
        <f>VLOOKUP($B39,'Int_and Seg_Data'!$A:$DD,CSAH_40_Crash_Data_Print!G$3,FALSE)</f>
        <v>9</v>
      </c>
      <c r="H39" s="21" t="str">
        <f>VLOOKUP($B39,'Int_and Seg_Data'!$A:$DD,CSAH_40_Crash_Data_Print!H$3,FALSE)</f>
        <v>Property Damage Only</v>
      </c>
      <c r="I39" s="21">
        <f>VLOOKUP($B39,'Int_and Seg_Data'!$A:$DD,CSAH_40_Crash_Data_Print!I$3,FALSE)</f>
        <v>0</v>
      </c>
      <c r="J39" s="21">
        <f>VLOOKUP($B39,'Int_and Seg_Data'!$A:$DD,CSAH_40_Crash_Data_Print!J$3,FALSE)</f>
        <v>1</v>
      </c>
      <c r="K39" s="16" t="str">
        <f>VLOOKUP($B39,'Int_and Seg_Data'!$A:$DD,CSAH_40_Crash_Data_Print!K$3,FALSE)</f>
        <v>Unit 1 was witnessed driving very fast on southbound Co Rd 40 when it turned left to go east on 174th St.  Per the witness, Unit 1 left the roadway on the right side of 174th St., slid down a ditch embankment, and then struck a power line pole that caused damages to both the pole and Unit 1.  The Unit 1 driver left the scene but was stopped a short time later and arrested for DWI.</v>
      </c>
      <c r="L39" s="23" t="str">
        <f>VLOOKUP($B39,'Int_and Seg_Data'!$A:$DD,CSAH_40_Crash_Data_Print!L$3,FALSE)</f>
        <v>Single Vehicle Run Off Road</v>
      </c>
      <c r="M39" s="23" t="str">
        <f>VLOOKUP($B39,'Int_and Seg_Data'!$A:$DD,CSAH_40_Crash_Data_Print!M$3,FALSE)</f>
        <v>Motor Vehicle in Transport</v>
      </c>
      <c r="N39" s="23" t="str">
        <f>VLOOKUP($B39,'Int_and Seg_Data'!$A:$DD,CSAH_40_Crash_Data_Print!N$3,FALSE)</f>
        <v>Daylight</v>
      </c>
      <c r="O39" s="23" t="str">
        <f>VLOOKUP($B39,'Int_and Seg_Data'!$A:$DD,CSAH_40_Crash_Data_Print!O$3,FALSE)</f>
        <v>Cloudy</v>
      </c>
      <c r="P39" s="23" t="str">
        <f>VLOOKUP($B39,'Int_and Seg_Data'!$A:$DD,CSAH_40_Crash_Data_Print!P$3,FALSE)</f>
        <v>Dry</v>
      </c>
      <c r="Q39" s="23" t="str">
        <f>VLOOKUP($B39,'Int_and Seg_Data'!$A:$DD,CSAH_40_Crash_Data_Print!Q$3,FALSE)</f>
        <v>Sport Utility Vehicle</v>
      </c>
    </row>
    <row r="40" spans="2:17" ht="135" x14ac:dyDescent="0.25">
      <c r="B40" s="15">
        <v>621501</v>
      </c>
      <c r="C40" s="20">
        <f>VLOOKUP($B40,'Int_and Seg_Data'!$A:$M,CSAH_40_Crash_Data_Print!C$3,FALSE)</f>
        <v>7</v>
      </c>
      <c r="D40" s="21">
        <f>VLOOKUP($B40,'Int_and Seg_Data'!$A:$DD,CSAH_40_Crash_Data_Print!D$3,FALSE)</f>
        <v>16</v>
      </c>
      <c r="E40" s="21">
        <f>VLOOKUP($B40,'Int_and Seg_Data'!$A:$DD,CSAH_40_Crash_Data_Print!E$3,FALSE)</f>
        <v>2018</v>
      </c>
      <c r="F40" s="22" t="str">
        <f t="shared" si="0"/>
        <v>7/16/2018</v>
      </c>
      <c r="G40" s="21">
        <f>VLOOKUP($B40,'Int_and Seg_Data'!$A:$DD,CSAH_40_Crash_Data_Print!G$3,FALSE)</f>
        <v>16</v>
      </c>
      <c r="H40" s="21" t="str">
        <f>VLOOKUP($B40,'Int_and Seg_Data'!$A:$DD,CSAH_40_Crash_Data_Print!H$3,FALSE)</f>
        <v>Serious Injury</v>
      </c>
      <c r="I40" s="21">
        <f>VLOOKUP($B40,'Int_and Seg_Data'!$A:$DD,CSAH_40_Crash_Data_Print!I$3,FALSE)</f>
        <v>0</v>
      </c>
      <c r="J40" s="21">
        <f>VLOOKUP($B40,'Int_and Seg_Data'!$A:$DD,CSAH_40_Crash_Data_Print!J$3,FALSE)</f>
        <v>2</v>
      </c>
      <c r="K40" s="16" t="str">
        <f>VLOOKUP($B40,'Int_and Seg_Data'!$A:$DD,CSAH_40_Crash_Data_Print!K$3,FALSE)</f>
        <v>-Crash occurred at the intersection of HWY 25 and CR 40
-DV 1 was WB CR 40
-DV2 was NB HWY 25
-DV1 said she is not familiar with the area and was attempting to get to HWY 169
-DV1 said she did not remember seeing a stop sign on CR 40
-DV2 said she was going less than 55 mph when V1 suddenly went through the stop sign and struck her vehicle
-Point of Impact was in the middle of the NB lane of HWY 25
-DV1 cited for Fail to Stop at Stop Sign and  Fail to Yield Right of Way</v>
      </c>
      <c r="L40" s="23" t="str">
        <f>VLOOKUP($B40,'Int_and Seg_Data'!$A:$DD,CSAH_40_Crash_Data_Print!L$3,FALSE)</f>
        <v>Angle</v>
      </c>
      <c r="M40" s="23" t="str">
        <f>VLOOKUP($B40,'Int_and Seg_Data'!$A:$DD,CSAH_40_Crash_Data_Print!M$3,FALSE)</f>
        <v>Motor Vehicle in Transport</v>
      </c>
      <c r="N40" s="23" t="str">
        <f>VLOOKUP($B40,'Int_and Seg_Data'!$A:$DD,CSAH_40_Crash_Data_Print!N$3,FALSE)</f>
        <v>Daylight</v>
      </c>
      <c r="O40" s="23" t="str">
        <f>VLOOKUP($B40,'Int_and Seg_Data'!$A:$DD,CSAH_40_Crash_Data_Print!O$3,FALSE)</f>
        <v>Clear</v>
      </c>
      <c r="P40" s="23" t="str">
        <f>VLOOKUP($B40,'Int_and Seg_Data'!$A:$DD,CSAH_40_Crash_Data_Print!P$3,FALSE)</f>
        <v>Dry</v>
      </c>
      <c r="Q40" s="23" t="str">
        <f>VLOOKUP($B40,'Int_and Seg_Data'!$A:$DD,CSAH_40_Crash_Data_Print!Q$3,FALSE)</f>
        <v>Sport Utility Vehicle</v>
      </c>
    </row>
    <row r="41" spans="2:17" ht="60" x14ac:dyDescent="0.25">
      <c r="B41" s="15">
        <v>630530</v>
      </c>
      <c r="C41" s="20">
        <f>VLOOKUP($B41,'Int_and Seg_Data'!$A:$M,CSAH_40_Crash_Data_Print!C$3,FALSE)</f>
        <v>8</v>
      </c>
      <c r="D41" s="21">
        <f>VLOOKUP($B41,'Int_and Seg_Data'!$A:$DD,CSAH_40_Crash_Data_Print!D$3,FALSE)</f>
        <v>26</v>
      </c>
      <c r="E41" s="21">
        <f>VLOOKUP($B41,'Int_and Seg_Data'!$A:$DD,CSAH_40_Crash_Data_Print!E$3,FALSE)</f>
        <v>2018</v>
      </c>
      <c r="F41" s="22" t="str">
        <f t="shared" si="0"/>
        <v>8/26/2018</v>
      </c>
      <c r="G41" s="21">
        <f>VLOOKUP($B41,'Int_and Seg_Data'!$A:$DD,CSAH_40_Crash_Data_Print!G$3,FALSE)</f>
        <v>21</v>
      </c>
      <c r="H41" s="21" t="str">
        <f>VLOOKUP($B41,'Int_and Seg_Data'!$A:$DD,CSAH_40_Crash_Data_Print!H$3,FALSE)</f>
        <v>Minor Injury</v>
      </c>
      <c r="I41" s="21">
        <f>VLOOKUP($B41,'Int_and Seg_Data'!$A:$DD,CSAH_40_Crash_Data_Print!I$3,FALSE)</f>
        <v>0</v>
      </c>
      <c r="J41" s="21">
        <f>VLOOKUP($B41,'Int_and Seg_Data'!$A:$DD,CSAH_40_Crash_Data_Print!J$3,FALSE)</f>
        <v>1</v>
      </c>
      <c r="K41" s="16" t="str">
        <f>VLOOKUP($B41,'Int_and Seg_Data'!$A:$DD,CSAH_40_Crash_Data_Print!K$3,FALSE)</f>
        <v>See report.</v>
      </c>
      <c r="L41" s="23" t="str">
        <f>VLOOKUP($B41,'Int_and Seg_Data'!$A:$DD,CSAH_40_Crash_Data_Print!L$3,FALSE)</f>
        <v>Single Vehicle Run Off Road</v>
      </c>
      <c r="M41" s="23" t="str">
        <f>VLOOKUP($B41,'Int_and Seg_Data'!$A:$DD,CSAH_40_Crash_Data_Print!M$3,FALSE)</f>
        <v>Motor Vehicle in Transport</v>
      </c>
      <c r="N41" s="23" t="str">
        <f>VLOOKUP($B41,'Int_and Seg_Data'!$A:$DD,CSAH_40_Crash_Data_Print!N$3,FALSE)</f>
        <v>Dark (No Str Lights)</v>
      </c>
      <c r="O41" s="23" t="str">
        <f>VLOOKUP($B41,'Int_and Seg_Data'!$A:$DD,CSAH_40_Crash_Data_Print!O$3,FALSE)</f>
        <v>Clear</v>
      </c>
      <c r="P41" s="23" t="str">
        <f>VLOOKUP($B41,'Int_and Seg_Data'!$A:$DD,CSAH_40_Crash_Data_Print!P$3,FALSE)</f>
        <v>Dry</v>
      </c>
      <c r="Q41" s="23" t="str">
        <f>VLOOKUP($B41,'Int_and Seg_Data'!$A:$DD,CSAH_40_Crash_Data_Print!Q$3,FALSE)</f>
        <v>Passenger Car</v>
      </c>
    </row>
    <row r="42" spans="2:17" ht="300" x14ac:dyDescent="0.25">
      <c r="B42" s="15">
        <v>660832</v>
      </c>
      <c r="C42" s="20">
        <f>VLOOKUP($B42,'Int_and Seg_Data'!$A:$M,CSAH_40_Crash_Data_Print!C$3,FALSE)</f>
        <v>11</v>
      </c>
      <c r="D42" s="21">
        <f>VLOOKUP($B42,'Int_and Seg_Data'!$A:$DD,CSAH_40_Crash_Data_Print!D$3,FALSE)</f>
        <v>4</v>
      </c>
      <c r="E42" s="21">
        <f>VLOOKUP($B42,'Int_and Seg_Data'!$A:$DD,CSAH_40_Crash_Data_Print!E$3,FALSE)</f>
        <v>2018</v>
      </c>
      <c r="F42" s="22" t="str">
        <f t="shared" si="0"/>
        <v>11/4/2018</v>
      </c>
      <c r="G42" s="21">
        <f>VLOOKUP($B42,'Int_and Seg_Data'!$A:$DD,CSAH_40_Crash_Data_Print!G$3,FALSE)</f>
        <v>12</v>
      </c>
      <c r="H42" s="21" t="str">
        <f>VLOOKUP($B42,'Int_and Seg_Data'!$A:$DD,CSAH_40_Crash_Data_Print!H$3,FALSE)</f>
        <v>Possible Injury</v>
      </c>
      <c r="I42" s="21">
        <f>VLOOKUP($B42,'Int_and Seg_Data'!$A:$DD,CSAH_40_Crash_Data_Print!I$3,FALSE)</f>
        <v>0</v>
      </c>
      <c r="J42" s="21">
        <f>VLOOKUP($B42,'Int_and Seg_Data'!$A:$DD,CSAH_40_Crash_Data_Print!J$3,FALSE)</f>
        <v>1</v>
      </c>
      <c r="K42" s="16" t="str">
        <f>VLOOKUP($B42,'Int_and Seg_Data'!$A:$DD,CSAH_40_Crash_Data_Print!K$3,FALSE)</f>
        <v>Driver of Unit 1 (D1) stated that she was driving North on Highway 25 from Belle Plaine and then turned east on Co Rd 40. D1 stated that as she turned onto Co Rd 40 she ran over some gravel, which caused her to go off the roadway and hit the end of the guard rail. Due to the extent of the damage to Unit 1 and the guard rail, I did not believe the D1 was recalling the events correctly. 
I spoke with a witness (W1)who advised that she was driving north on Hwy 25 and Unit 1 was driving south on Hwy 25. W1 stated that Unit 1 turned east on Co Rd 40 and lost control of her vehicle during the turn causing her to crash into the guard rail. W1 advised that as she passed Unit 1 (after the crash) it appeared as though D1 was unconscious on the steering wheel. When W1 made physical contact with D1 however, she was alert and conscious. 
D1 had a small laceration on her face causing minor bleeding. D1 advised that she did not believe she lost consciousness. I advised D1 that I did not feel she was recalling the incident correctly due to possible head trauma. D1 advised that she was fine and refused any medical treatment or assistance. 
D1 was released to her father (unidentified), who was advised of the incident and my concerns with D1's health. D1's father advised that he would keep an eye on D1's health. 
Unit 1 towed from scene by Shakopee Towing. Damaged guard rail was marked with a Carver County Damage tag due to being county property. No citation was issued to D1.</v>
      </c>
      <c r="L42" s="23" t="str">
        <f>VLOOKUP($B42,'Int_and Seg_Data'!$A:$DD,CSAH_40_Crash_Data_Print!L$3,FALSE)</f>
        <v>Single Vehicle Run Off Road</v>
      </c>
      <c r="M42" s="23" t="str">
        <f>VLOOKUP($B42,'Int_and Seg_Data'!$A:$DD,CSAH_40_Crash_Data_Print!M$3,FALSE)</f>
        <v>Motor Vehicle in Transport</v>
      </c>
      <c r="N42" s="23" t="str">
        <f>VLOOKUP($B42,'Int_and Seg_Data'!$A:$DD,CSAH_40_Crash_Data_Print!N$3,FALSE)</f>
        <v>Daylight</v>
      </c>
      <c r="O42" s="23" t="str">
        <f>VLOOKUP($B42,'Int_and Seg_Data'!$A:$DD,CSAH_40_Crash_Data_Print!O$3,FALSE)</f>
        <v>Cloudy</v>
      </c>
      <c r="P42" s="23" t="str">
        <f>VLOOKUP($B42,'Int_and Seg_Data'!$A:$DD,CSAH_40_Crash_Data_Print!P$3,FALSE)</f>
        <v>Wet</v>
      </c>
      <c r="Q42" s="23" t="str">
        <f>VLOOKUP($B42,'Int_and Seg_Data'!$A:$DD,CSAH_40_Crash_Data_Print!Q$3,FALSE)</f>
        <v>Sport Utility Vehicle</v>
      </c>
    </row>
    <row r="43" spans="2:17" ht="75" x14ac:dyDescent="0.25">
      <c r="B43" s="15">
        <v>677097</v>
      </c>
      <c r="C43" s="20">
        <f>VLOOKUP($B43,'Int_and Seg_Data'!$A:$M,CSAH_40_Crash_Data_Print!C$3,FALSE)</f>
        <v>1</v>
      </c>
      <c r="D43" s="21">
        <f>VLOOKUP($B43,'Int_and Seg_Data'!$A:$DD,CSAH_40_Crash_Data_Print!D$3,FALSE)</f>
        <v>18</v>
      </c>
      <c r="E43" s="21">
        <f>VLOOKUP($B43,'Int_and Seg_Data'!$A:$DD,CSAH_40_Crash_Data_Print!E$3,FALSE)</f>
        <v>2019</v>
      </c>
      <c r="F43" s="22" t="str">
        <f t="shared" si="0"/>
        <v>1/18/2019</v>
      </c>
      <c r="G43" s="21">
        <f>VLOOKUP($B43,'Int_and Seg_Data'!$A:$DD,CSAH_40_Crash_Data_Print!G$3,FALSE)</f>
        <v>16</v>
      </c>
      <c r="H43" s="21" t="str">
        <f>VLOOKUP($B43,'Int_and Seg_Data'!$A:$DD,CSAH_40_Crash_Data_Print!H$3,FALSE)</f>
        <v>Property Damage Only</v>
      </c>
      <c r="I43" s="21">
        <f>VLOOKUP($B43,'Int_and Seg_Data'!$A:$DD,CSAH_40_Crash_Data_Print!I$3,FALSE)</f>
        <v>0</v>
      </c>
      <c r="J43" s="21">
        <f>VLOOKUP($B43,'Int_and Seg_Data'!$A:$DD,CSAH_40_Crash_Data_Print!J$3,FALSE)</f>
        <v>2</v>
      </c>
      <c r="K43" s="16" t="str">
        <f>VLOOKUP($B43,'Int_and Seg_Data'!$A:$DD,CSAH_40_Crash_Data_Print!K$3,FALSE)</f>
        <v>Unit 1 was traveling southbound on Co. Rd. 40 near 187th St. Unit 2 was traveling northbound on Co. Rd. As both units were in a curve in the roadway, Unit 2 drifted into Unit 1's lane due to icy road conditions.  Unit 1 and Unit 2 side swiped each other, Unit 1 then crossed over the northbound lane and ended up in the ditch on the east side of the roadway.  Both drivers sustained no injures.   Both Unit 1 and Unit 2 were towed from the scene. Both Unit 1 and 2 sustained severe driver side damage.</v>
      </c>
      <c r="L43" s="23" t="str">
        <f>VLOOKUP($B43,'Int_and Seg_Data'!$A:$DD,CSAH_40_Crash_Data_Print!L$3,FALSE)</f>
        <v>Sideswipe Opposing</v>
      </c>
      <c r="M43" s="23" t="str">
        <f>VLOOKUP($B43,'Int_and Seg_Data'!$A:$DD,CSAH_40_Crash_Data_Print!M$3,FALSE)</f>
        <v>Motor Vehicle in Transport</v>
      </c>
      <c r="N43" s="23" t="str">
        <f>VLOOKUP($B43,'Int_and Seg_Data'!$A:$DD,CSAH_40_Crash_Data_Print!N$3,FALSE)</f>
        <v>Sunset</v>
      </c>
      <c r="O43" s="23" t="str">
        <f>VLOOKUP($B43,'Int_and Seg_Data'!$A:$DD,CSAH_40_Crash_Data_Print!O$3,FALSE)</f>
        <v>Snow</v>
      </c>
      <c r="P43" s="23" t="str">
        <f>VLOOKUP($B43,'Int_and Seg_Data'!$A:$DD,CSAH_40_Crash_Data_Print!P$3,FALSE)</f>
        <v>Ice/Frost</v>
      </c>
      <c r="Q43" s="23" t="str">
        <f>VLOOKUP($B43,'Int_and Seg_Data'!$A:$DD,CSAH_40_Crash_Data_Print!Q$3,FALSE)</f>
        <v>Passenger Van (Seats Installed Behind Driver)</v>
      </c>
    </row>
    <row r="44" spans="2:17" ht="165" x14ac:dyDescent="0.25">
      <c r="B44" s="15">
        <v>701972</v>
      </c>
      <c r="C44" s="20">
        <f>VLOOKUP($B44,'Int_and Seg_Data'!$A:$M,CSAH_40_Crash_Data_Print!C$3,FALSE)</f>
        <v>4</v>
      </c>
      <c r="D44" s="21">
        <f>VLOOKUP($B44,'Int_and Seg_Data'!$A:$DD,CSAH_40_Crash_Data_Print!D$3,FALSE)</f>
        <v>6</v>
      </c>
      <c r="E44" s="21">
        <f>VLOOKUP($B44,'Int_and Seg_Data'!$A:$DD,CSAH_40_Crash_Data_Print!E$3,FALSE)</f>
        <v>2019</v>
      </c>
      <c r="F44" s="22" t="str">
        <f t="shared" si="0"/>
        <v>4/6/2019</v>
      </c>
      <c r="G44" s="21">
        <f>VLOOKUP($B44,'Int_and Seg_Data'!$A:$DD,CSAH_40_Crash_Data_Print!G$3,FALSE)</f>
        <v>6</v>
      </c>
      <c r="H44" s="21" t="str">
        <f>VLOOKUP($B44,'Int_and Seg_Data'!$A:$DD,CSAH_40_Crash_Data_Print!H$3,FALSE)</f>
        <v>Possible Injury</v>
      </c>
      <c r="I44" s="21">
        <f>VLOOKUP($B44,'Int_and Seg_Data'!$A:$DD,CSAH_40_Crash_Data_Print!I$3,FALSE)</f>
        <v>0</v>
      </c>
      <c r="J44" s="21">
        <f>VLOOKUP($B44,'Int_and Seg_Data'!$A:$DD,CSAH_40_Crash_Data_Print!J$3,FALSE)</f>
        <v>2</v>
      </c>
      <c r="K44" s="16" t="str">
        <f>VLOOKUP($B44,'Int_and Seg_Data'!$A:$DD,CSAH_40_Crash_Data_Print!K$3,FALSE)</f>
        <v>-CRASH OCCURRED ON HWY 25/CR 40
-DV1 WAS WB CR 40
-DV2 WAS SB HWY 25
-WITNESS WAS NB HWY 25
-DV1 ISN'T SURE WHAT HAPPENED BUT SHE SAID SHE WORKED ALL NIGHT AT KWIK TRIP IN CHASKA AND WAS ON HER WAY HOME
-DV2 SAID HE WAS GOING ABOUT 55 MPH WHEN V1 STRUCK HIS VEHICLE
-WITNESS SAID HE SAW THE CRASH COMING AND FLASHED HIS LIGHTS ATTEMPTING TO GET DV1'S ATTENTION
-V1 STRIKES V2
-DV1 CITED FOR FAIL TO YIELD RIGHT OF WAY
-DV2 TRANSPORTED TO HOSPITAL BY HIS FAMILY TO GET CHECKED OUT</v>
      </c>
      <c r="L44" s="23" t="str">
        <f>VLOOKUP($B44,'Int_and Seg_Data'!$A:$DD,CSAH_40_Crash_Data_Print!L$3,FALSE)</f>
        <v>Angle</v>
      </c>
      <c r="M44" s="23" t="str">
        <f>VLOOKUP($B44,'Int_and Seg_Data'!$A:$DD,CSAH_40_Crash_Data_Print!M$3,FALSE)</f>
        <v>Motor Vehicle in Transport</v>
      </c>
      <c r="N44" s="23" t="str">
        <f>VLOOKUP($B44,'Int_and Seg_Data'!$A:$DD,CSAH_40_Crash_Data_Print!N$3,FALSE)</f>
        <v>Daylight</v>
      </c>
      <c r="O44" s="23" t="str">
        <f>VLOOKUP($B44,'Int_and Seg_Data'!$A:$DD,CSAH_40_Crash_Data_Print!O$3,FALSE)</f>
        <v>Cloudy</v>
      </c>
      <c r="P44" s="23" t="str">
        <f>VLOOKUP($B44,'Int_and Seg_Data'!$A:$DD,CSAH_40_Crash_Data_Print!P$3,FALSE)</f>
        <v>Wet</v>
      </c>
      <c r="Q44" s="23" t="str">
        <f>VLOOKUP($B44,'Int_and Seg_Data'!$A:$DD,CSAH_40_Crash_Data_Print!Q$3,FALSE)</f>
        <v>Passenger Car</v>
      </c>
    </row>
    <row r="45" spans="2:17" ht="330" x14ac:dyDescent="0.25">
      <c r="B45" s="15">
        <v>703960</v>
      </c>
      <c r="C45" s="20">
        <f>VLOOKUP($B45,'Int_and Seg_Data'!$A:$M,CSAH_40_Crash_Data_Print!C$3,FALSE)</f>
        <v>4</v>
      </c>
      <c r="D45" s="21">
        <f>VLOOKUP($B45,'Int_and Seg_Data'!$A:$DD,CSAH_40_Crash_Data_Print!D$3,FALSE)</f>
        <v>14</v>
      </c>
      <c r="E45" s="21">
        <f>VLOOKUP($B45,'Int_and Seg_Data'!$A:$DD,CSAH_40_Crash_Data_Print!E$3,FALSE)</f>
        <v>2019</v>
      </c>
      <c r="F45" s="22" t="str">
        <f t="shared" si="0"/>
        <v>4/14/2019</v>
      </c>
      <c r="G45" s="21">
        <f>VLOOKUP($B45,'Int_and Seg_Data'!$A:$DD,CSAH_40_Crash_Data_Print!G$3,FALSE)</f>
        <v>18</v>
      </c>
      <c r="H45" s="21" t="str">
        <f>VLOOKUP($B45,'Int_and Seg_Data'!$A:$DD,CSAH_40_Crash_Data_Print!H$3,FALSE)</f>
        <v>Minor Injury</v>
      </c>
      <c r="I45" s="21">
        <f>VLOOKUP($B45,'Int_and Seg_Data'!$A:$DD,CSAH_40_Crash_Data_Print!I$3,FALSE)</f>
        <v>0</v>
      </c>
      <c r="J45" s="21">
        <f>VLOOKUP($B45,'Int_and Seg_Data'!$A:$DD,CSAH_40_Crash_Data_Print!J$3,FALSE)</f>
        <v>2</v>
      </c>
      <c r="K45" s="16" t="str">
        <f>VLOOKUP($B45,'Int_and Seg_Data'!$A:$DD,CSAH_40_Crash_Data_Print!K$3,FALSE)</f>
        <v>On 04/14/2019 at 1838, deputies responded to a personal injury crash at CSAH 40 and 188th Street in San Francisco Township. Deputies arrived on scene and observed a black minivan (MN LIC BPW328) in the southbound ditch and a black Ford Explorer (MN LIC 186VNJ)stopped in the southbound lane of traffic. The explorer had heavy front end damage and the minivan had heavy rear end damage. The driver of the minivan (V2), was already in the ambulance being tended to by Ridgeview Paramedics. The driver of the explorer (V1), was on the side of the road with four small children. The children were moving, talking, and acting normal. The male driver of V1 was speaking with a Ridgeview Paramedic and signing a form stating they did not need further medical attention and did not wish to be transported to the hospital. 
The driver of V1 advised me he was traveling southbound on CSAH 40, when he looked back to talk to one of his kids and the vehicle in front of him had slowed to turn onto 188th Street. V1 driver stated he did not see the vehicle had slowed until it was too late and rear ended V2. V1 driver said he did not want to swerve due to a vehicle traveling northbound at the time. V1 driver stated himself and his four children did not need any further assistance and were cleared medically. V1 driver advised me he had contacted AAA and Skelley Towing was enroute from Belle Plaine to tow his vehicle. The four children were picked up by friends and family and the driver of V1 rode with the tow truck and his vehicle from the scene.
The driver of V2 advised me she was traveling southbound on CSAH 40, when she was rear ended by a vehicle at the intersection. V2 driver stated she was turning onto 188th St when she felt the collision and her vehicle was thrown into the ditch. V2 driver said she did not know the vehicle was behind her. Due to head and neck soreness and pain, the driver of V2 was transported to the 212 Medical Center by ambulance. V2 was towed by Shakopee Towing to their lot.</v>
      </c>
      <c r="L45" s="23" t="str">
        <f>VLOOKUP($B45,'Int_and Seg_Data'!$A:$DD,CSAH_40_Crash_Data_Print!L$3,FALSE)</f>
        <v>Rear End</v>
      </c>
      <c r="M45" s="23" t="str">
        <f>VLOOKUP($B45,'Int_and Seg_Data'!$A:$DD,CSAH_40_Crash_Data_Print!M$3,FALSE)</f>
        <v>Motor Vehicle in Transport</v>
      </c>
      <c r="N45" s="23" t="str">
        <f>VLOOKUP($B45,'Int_and Seg_Data'!$A:$DD,CSAH_40_Crash_Data_Print!N$3,FALSE)</f>
        <v>Daylight</v>
      </c>
      <c r="O45" s="23" t="str">
        <f>VLOOKUP($B45,'Int_and Seg_Data'!$A:$DD,CSAH_40_Crash_Data_Print!O$3,FALSE)</f>
        <v>Clear</v>
      </c>
      <c r="P45" s="23" t="str">
        <f>VLOOKUP($B45,'Int_and Seg_Data'!$A:$DD,CSAH_40_Crash_Data_Print!P$3,FALSE)</f>
        <v>Dry</v>
      </c>
      <c r="Q45" s="23" t="str">
        <f>VLOOKUP($B45,'Int_and Seg_Data'!$A:$DD,CSAH_40_Crash_Data_Print!Q$3,FALSE)</f>
        <v>Sport Utility Vehicle</v>
      </c>
    </row>
    <row r="46" spans="2:17" ht="60" x14ac:dyDescent="0.25">
      <c r="B46" s="15">
        <v>707739</v>
      </c>
      <c r="C46" s="20">
        <f>VLOOKUP($B46,'Int_and Seg_Data'!$A:$M,CSAH_40_Crash_Data_Print!C$3,FALSE)</f>
        <v>5</v>
      </c>
      <c r="D46" s="21">
        <f>VLOOKUP($B46,'Int_and Seg_Data'!$A:$DD,CSAH_40_Crash_Data_Print!D$3,FALSE)</f>
        <v>4</v>
      </c>
      <c r="E46" s="21">
        <f>VLOOKUP($B46,'Int_and Seg_Data'!$A:$DD,CSAH_40_Crash_Data_Print!E$3,FALSE)</f>
        <v>2019</v>
      </c>
      <c r="F46" s="22" t="str">
        <f t="shared" si="0"/>
        <v>5/4/2019</v>
      </c>
      <c r="G46" s="21">
        <f>VLOOKUP($B46,'Int_and Seg_Data'!$A:$DD,CSAH_40_Crash_Data_Print!G$3,FALSE)</f>
        <v>12</v>
      </c>
      <c r="H46" s="21" t="str">
        <f>VLOOKUP($B46,'Int_and Seg_Data'!$A:$DD,CSAH_40_Crash_Data_Print!H$3,FALSE)</f>
        <v>Serious Injury</v>
      </c>
      <c r="I46" s="21">
        <f>VLOOKUP($B46,'Int_and Seg_Data'!$A:$DD,CSAH_40_Crash_Data_Print!I$3,FALSE)</f>
        <v>0</v>
      </c>
      <c r="J46" s="21">
        <f>VLOOKUP($B46,'Int_and Seg_Data'!$A:$DD,CSAH_40_Crash_Data_Print!J$3,FALSE)</f>
        <v>1</v>
      </c>
      <c r="K46" s="16" t="str">
        <f>VLOOKUP($B46,'Int_and Seg_Data'!$A:$DD,CSAH_40_Crash_Data_Print!K$3,FALSE)</f>
        <v>Unit 1 was traveling south on Co Rd 40, about .5 miles from MN Hwy 25, when its driver appeared to have lost control while negotiating a sharp right curve.  The motorcycle fell on to its side and then slid across the opposite lane of travel, coming to a rest on the shoulder of the opposite lane.  Could not be determined if Unit 1 struck the adjacent guardrail.</v>
      </c>
      <c r="L46" s="23" t="str">
        <f>VLOOKUP($B46,'Int_and Seg_Data'!$A:$DD,CSAH_40_Crash_Data_Print!L$3,FALSE)</f>
        <v>Single Vehicle Run Off Road</v>
      </c>
      <c r="M46" s="23" t="str">
        <f>VLOOKUP($B46,'Int_and Seg_Data'!$A:$DD,CSAH_40_Crash_Data_Print!M$3,FALSE)</f>
        <v>Motor Vehicle in Transport</v>
      </c>
      <c r="N46" s="23" t="str">
        <f>VLOOKUP($B46,'Int_and Seg_Data'!$A:$DD,CSAH_40_Crash_Data_Print!N$3,FALSE)</f>
        <v>Daylight</v>
      </c>
      <c r="O46" s="23" t="str">
        <f>VLOOKUP($B46,'Int_and Seg_Data'!$A:$DD,CSAH_40_Crash_Data_Print!O$3,FALSE)</f>
        <v>Clear</v>
      </c>
      <c r="P46" s="23" t="str">
        <f>VLOOKUP($B46,'Int_and Seg_Data'!$A:$DD,CSAH_40_Crash_Data_Print!P$3,FALSE)</f>
        <v>Dry</v>
      </c>
      <c r="Q46" s="23" t="str">
        <f>VLOOKUP($B46,'Int_and Seg_Data'!$A:$DD,CSAH_40_Crash_Data_Print!Q$3,FALSE)</f>
        <v>Motorcycle</v>
      </c>
    </row>
    <row r="47" spans="2:17" ht="150" x14ac:dyDescent="0.25">
      <c r="B47" s="15">
        <v>723992</v>
      </c>
      <c r="C47" s="20">
        <f>VLOOKUP($B47,'Int_and Seg_Data'!$A:$M,CSAH_40_Crash_Data_Print!C$3,FALSE)</f>
        <v>6</v>
      </c>
      <c r="D47" s="21">
        <f>VLOOKUP($B47,'Int_and Seg_Data'!$A:$DD,CSAH_40_Crash_Data_Print!D$3,FALSE)</f>
        <v>2</v>
      </c>
      <c r="E47" s="21">
        <f>VLOOKUP($B47,'Int_and Seg_Data'!$A:$DD,CSAH_40_Crash_Data_Print!E$3,FALSE)</f>
        <v>2019</v>
      </c>
      <c r="F47" s="22" t="str">
        <f t="shared" si="0"/>
        <v>6/2/2019</v>
      </c>
      <c r="G47" s="21">
        <f>VLOOKUP($B47,'Int_and Seg_Data'!$A:$DD,CSAH_40_Crash_Data_Print!G$3,FALSE)</f>
        <v>19</v>
      </c>
      <c r="H47" s="21" t="str">
        <f>VLOOKUP($B47,'Int_and Seg_Data'!$A:$DD,CSAH_40_Crash_Data_Print!H$3,FALSE)</f>
        <v>Minor Injury</v>
      </c>
      <c r="I47" s="21">
        <f>VLOOKUP($B47,'Int_and Seg_Data'!$A:$DD,CSAH_40_Crash_Data_Print!I$3,FALSE)</f>
        <v>0</v>
      </c>
      <c r="J47" s="21">
        <f>VLOOKUP($B47,'Int_and Seg_Data'!$A:$DD,CSAH_40_Crash_Data_Print!J$3,FALSE)</f>
        <v>1</v>
      </c>
      <c r="K47" s="16" t="str">
        <f>VLOOKUP($B47,'Int_and Seg_Data'!$A:$DD,CSAH_40_Crash_Data_Print!K$3,FALSE)</f>
        <v>Vehicle was going south on County road 40. Unit 1 was being driven by the driver but the vehicle was no his. Driver did not know how the cruise control on the motorcycle operated and had an issue turning it off while negotiating a turn. The driver then hit a patch of uneven dirt, and veered into the oncoming lane, and down a hill on the opposite shoulder. The driver was partially ejected in the process. The vehicle also flipped 180 degrees after hitting the shoulder.
Ridgeview medical staff responded to the scene and transported the driver due to neck and wrist injuries. The extent of the injuries is unknown. Run number for Ridgeview is 6208.
Unit 1 was towed by John's Mobile due to no one able to drive the vehicle away from the scene.</v>
      </c>
      <c r="L47" s="23" t="str">
        <f>VLOOKUP($B47,'Int_and Seg_Data'!$A:$DD,CSAH_40_Crash_Data_Print!L$3,FALSE)</f>
        <v>Single Vehicle Run Off Road</v>
      </c>
      <c r="M47" s="23" t="str">
        <f>VLOOKUP($B47,'Int_and Seg_Data'!$A:$DD,CSAH_40_Crash_Data_Print!M$3,FALSE)</f>
        <v>Motor Vehicle in Transport</v>
      </c>
      <c r="N47" s="23" t="str">
        <f>VLOOKUP($B47,'Int_and Seg_Data'!$A:$DD,CSAH_40_Crash_Data_Print!N$3,FALSE)</f>
        <v>Daylight</v>
      </c>
      <c r="O47" s="23" t="str">
        <f>VLOOKUP($B47,'Int_and Seg_Data'!$A:$DD,CSAH_40_Crash_Data_Print!O$3,FALSE)</f>
        <v>Clear</v>
      </c>
      <c r="P47" s="23" t="str">
        <f>VLOOKUP($B47,'Int_and Seg_Data'!$A:$DD,CSAH_40_Crash_Data_Print!P$3,FALSE)</f>
        <v>Dry</v>
      </c>
      <c r="Q47" s="23" t="str">
        <f>VLOOKUP($B47,'Int_and Seg_Data'!$A:$DD,CSAH_40_Crash_Data_Print!Q$3,FALSE)</f>
        <v>Motorcycle</v>
      </c>
    </row>
    <row r="48" spans="2:17" ht="60" x14ac:dyDescent="0.25">
      <c r="B48" s="15">
        <v>726093</v>
      </c>
      <c r="C48" s="20">
        <f>VLOOKUP($B48,'Int_and Seg_Data'!$A:$M,CSAH_40_Crash_Data_Print!C$3,FALSE)</f>
        <v>6</v>
      </c>
      <c r="D48" s="21">
        <f>VLOOKUP($B48,'Int_and Seg_Data'!$A:$DD,CSAH_40_Crash_Data_Print!D$3,FALSE)</f>
        <v>4</v>
      </c>
      <c r="E48" s="21">
        <f>VLOOKUP($B48,'Int_and Seg_Data'!$A:$DD,CSAH_40_Crash_Data_Print!E$3,FALSE)</f>
        <v>2019</v>
      </c>
      <c r="F48" s="22" t="str">
        <f t="shared" si="0"/>
        <v>6/4/2019</v>
      </c>
      <c r="G48" s="21">
        <f>VLOOKUP($B48,'Int_and Seg_Data'!$A:$DD,CSAH_40_Crash_Data_Print!G$3,FALSE)</f>
        <v>16</v>
      </c>
      <c r="H48" s="21" t="str">
        <f>VLOOKUP($B48,'Int_and Seg_Data'!$A:$DD,CSAH_40_Crash_Data_Print!H$3,FALSE)</f>
        <v>Property Damage Only</v>
      </c>
      <c r="I48" s="21">
        <f>VLOOKUP($B48,'Int_and Seg_Data'!$A:$DD,CSAH_40_Crash_Data_Print!I$3,FALSE)</f>
        <v>0</v>
      </c>
      <c r="J48" s="21">
        <f>VLOOKUP($B48,'Int_and Seg_Data'!$A:$DD,CSAH_40_Crash_Data_Print!J$3,FALSE)</f>
        <v>2</v>
      </c>
      <c r="K48" s="16" t="str">
        <f>VLOOKUP($B48,'Int_and Seg_Data'!$A:$DD,CSAH_40_Crash_Data_Print!K$3,FALSE)</f>
        <v>v2 was stopped on 25 making a left turn. d1 rear ended v2. d1 stated he was going about 45mph and rear ended v2.
no injuries
v1 was towed.</v>
      </c>
      <c r="L48" s="23" t="str">
        <f>VLOOKUP($B48,'Int_and Seg_Data'!$A:$DD,CSAH_40_Crash_Data_Print!L$3,FALSE)</f>
        <v>Rear End</v>
      </c>
      <c r="M48" s="23" t="str">
        <f>VLOOKUP($B48,'Int_and Seg_Data'!$A:$DD,CSAH_40_Crash_Data_Print!M$3,FALSE)</f>
        <v>Motor Vehicle in Transport</v>
      </c>
      <c r="N48" s="23" t="str">
        <f>VLOOKUP($B48,'Int_and Seg_Data'!$A:$DD,CSAH_40_Crash_Data_Print!N$3,FALSE)</f>
        <v>Daylight</v>
      </c>
      <c r="O48" s="23" t="str">
        <f>VLOOKUP($B48,'Int_and Seg_Data'!$A:$DD,CSAH_40_Crash_Data_Print!O$3,FALSE)</f>
        <v>Rain</v>
      </c>
      <c r="P48" s="23" t="str">
        <f>VLOOKUP($B48,'Int_and Seg_Data'!$A:$DD,CSAH_40_Crash_Data_Print!P$3,FALSE)</f>
        <v>Wet</v>
      </c>
      <c r="Q48" s="23" t="str">
        <f>VLOOKUP($B48,'Int_and Seg_Data'!$A:$DD,CSAH_40_Crash_Data_Print!Q$3,FALSE)</f>
        <v>Pickup</v>
      </c>
    </row>
    <row r="49" spans="2:17" ht="75" x14ac:dyDescent="0.25">
      <c r="B49" s="15">
        <v>736259</v>
      </c>
      <c r="C49" s="20">
        <f>VLOOKUP($B49,'Int_and Seg_Data'!$A:$M,CSAH_40_Crash_Data_Print!C$3,FALSE)</f>
        <v>7</v>
      </c>
      <c r="D49" s="21">
        <f>VLOOKUP($B49,'Int_and Seg_Data'!$A:$DD,CSAH_40_Crash_Data_Print!D$3,FALSE)</f>
        <v>25</v>
      </c>
      <c r="E49" s="21">
        <f>VLOOKUP($B49,'Int_and Seg_Data'!$A:$DD,CSAH_40_Crash_Data_Print!E$3,FALSE)</f>
        <v>2019</v>
      </c>
      <c r="F49" s="22" t="str">
        <f t="shared" si="0"/>
        <v>7/25/2019</v>
      </c>
      <c r="G49" s="21">
        <f>VLOOKUP($B49,'Int_and Seg_Data'!$A:$DD,CSAH_40_Crash_Data_Print!G$3,FALSE)</f>
        <v>23</v>
      </c>
      <c r="H49" s="21" t="str">
        <f>VLOOKUP($B49,'Int_and Seg_Data'!$A:$DD,CSAH_40_Crash_Data_Print!H$3,FALSE)</f>
        <v>Property Damage Only</v>
      </c>
      <c r="I49" s="21">
        <f>VLOOKUP($B49,'Int_and Seg_Data'!$A:$DD,CSAH_40_Crash_Data_Print!I$3,FALSE)</f>
        <v>0</v>
      </c>
      <c r="J49" s="21">
        <f>VLOOKUP($B49,'Int_and Seg_Data'!$A:$DD,CSAH_40_Crash_Data_Print!J$3,FALSE)</f>
        <v>1</v>
      </c>
      <c r="K49" s="16" t="str">
        <f>VLOOKUP($B49,'Int_and Seg_Data'!$A:$DD,CSAH_40_Crash_Data_Print!K$3,FALSE)</f>
        <v>Unit 1 was driving northbound on Co Rd 40, south on 188th street, near the address of 18980 County Road 40. Driver 1 advised that a deer entered the roadway and struck the front of the Unit 1, causing moderate damage, but vehicle was drivable. Driver 1 reported no apparent injuries. Unit 1 was apart of a group of 5-7 other motorcyclists who witnessed the crash, not identified however. No citation was issued stemming from the incident. Gave Driver 1 business card with case information.</v>
      </c>
      <c r="L49" s="23" t="str">
        <f>VLOOKUP($B49,'Int_and Seg_Data'!$A:$DD,CSAH_40_Crash_Data_Print!L$3,FALSE)</f>
        <v>Single Vehicle Other</v>
      </c>
      <c r="M49" s="23" t="str">
        <f>VLOOKUP($B49,'Int_and Seg_Data'!$A:$DD,CSAH_40_Crash_Data_Print!M$3,FALSE)</f>
        <v>Motor Vehicle in Transport</v>
      </c>
      <c r="N49" s="23" t="str">
        <f>VLOOKUP($B49,'Int_and Seg_Data'!$A:$DD,CSAH_40_Crash_Data_Print!N$3,FALSE)</f>
        <v>Dark (No Str Lights)</v>
      </c>
      <c r="O49" s="23" t="str">
        <f>VLOOKUP($B49,'Int_and Seg_Data'!$A:$DD,CSAH_40_Crash_Data_Print!O$3,FALSE)</f>
        <v>Clear</v>
      </c>
      <c r="P49" s="23" t="str">
        <f>VLOOKUP($B49,'Int_and Seg_Data'!$A:$DD,CSAH_40_Crash_Data_Print!P$3,FALSE)</f>
        <v>Dry</v>
      </c>
      <c r="Q49" s="23" t="str">
        <f>VLOOKUP($B49,'Int_and Seg_Data'!$A:$DD,CSAH_40_Crash_Data_Print!Q$3,FALSE)</f>
        <v>Motorcycle</v>
      </c>
    </row>
    <row r="50" spans="2:17" ht="120" x14ac:dyDescent="0.25">
      <c r="B50" s="15">
        <v>746665</v>
      </c>
      <c r="C50" s="20">
        <f>VLOOKUP($B50,'Int_and Seg_Data'!$A:$M,CSAH_40_Crash_Data_Print!C$3,FALSE)</f>
        <v>9</v>
      </c>
      <c r="D50" s="21">
        <f>VLOOKUP($B50,'Int_and Seg_Data'!$A:$DD,CSAH_40_Crash_Data_Print!D$3,FALSE)</f>
        <v>11</v>
      </c>
      <c r="E50" s="21">
        <f>VLOOKUP($B50,'Int_and Seg_Data'!$A:$DD,CSAH_40_Crash_Data_Print!E$3,FALSE)</f>
        <v>2019</v>
      </c>
      <c r="F50" s="22" t="str">
        <f t="shared" si="0"/>
        <v>9/11/2019</v>
      </c>
      <c r="G50" s="21">
        <f>VLOOKUP($B50,'Int_and Seg_Data'!$A:$DD,CSAH_40_Crash_Data_Print!G$3,FALSE)</f>
        <v>21</v>
      </c>
      <c r="H50" s="21" t="str">
        <f>VLOOKUP($B50,'Int_and Seg_Data'!$A:$DD,CSAH_40_Crash_Data_Print!H$3,FALSE)</f>
        <v>Property Damage Only</v>
      </c>
      <c r="I50" s="21">
        <f>VLOOKUP($B50,'Int_and Seg_Data'!$A:$DD,CSAH_40_Crash_Data_Print!I$3,FALSE)</f>
        <v>0</v>
      </c>
      <c r="J50" s="21">
        <f>VLOOKUP($B50,'Int_and Seg_Data'!$A:$DD,CSAH_40_Crash_Data_Print!J$3,FALSE)</f>
        <v>1</v>
      </c>
      <c r="K50" s="16" t="str">
        <f>VLOOKUP($B50,'Int_and Seg_Data'!$A:$DD,CSAH_40_Crash_Data_Print!K$3,FALSE)</f>
        <v>At approximately 2150 hours on 09/11/2019, Emily Elizabeth Berger DOB: 09/09/2001, was driving a 2005 blue in color Chevy Equinox, MN REG 790RPM, southbound on County Road 40 in San Francisco Township in the County of Carver towards her home in Belle Plaine. Emily stated she was travelling between 50-55 mph southbound on County Road 40 and when she was near the intersection of County Road 40 and County Road 52 a deer appeared from the east side of County Road 40. Emily stated she was unable to slow down or avoid hitting the deer. Emily stated her vehicle hit the deer causing damage to the front on the passenger side. Emily explained the damage to her car as "totaled" but the vehicle was able to be driven and was driven from the accident scene.</v>
      </c>
      <c r="L50" s="23" t="str">
        <f>VLOOKUP($B50,'Int_and Seg_Data'!$A:$DD,CSAH_40_Crash_Data_Print!L$3,FALSE)</f>
        <v>Single Vehicle Other</v>
      </c>
      <c r="M50" s="23" t="str">
        <f>VLOOKUP($B50,'Int_and Seg_Data'!$A:$DD,CSAH_40_Crash_Data_Print!M$3,FALSE)</f>
        <v>Motor Vehicle in Transport</v>
      </c>
      <c r="N50" s="23" t="str">
        <f>VLOOKUP($B50,'Int_and Seg_Data'!$A:$DD,CSAH_40_Crash_Data_Print!N$3,FALSE)</f>
        <v>Dark (No Str Lights)</v>
      </c>
      <c r="O50" s="23" t="str">
        <f>VLOOKUP($B50,'Int_and Seg_Data'!$A:$DD,CSAH_40_Crash_Data_Print!O$3,FALSE)</f>
        <v>Rain</v>
      </c>
      <c r="P50" s="23" t="str">
        <f>VLOOKUP($B50,'Int_and Seg_Data'!$A:$DD,CSAH_40_Crash_Data_Print!P$3,FALSE)</f>
        <v>Wet</v>
      </c>
      <c r="Q50" s="23" t="str">
        <f>VLOOKUP($B50,'Int_and Seg_Data'!$A:$DD,CSAH_40_Crash_Data_Print!Q$3,FALSE)</f>
        <v>Sport Utility Vehicle</v>
      </c>
    </row>
    <row r="51" spans="2:17" ht="60" x14ac:dyDescent="0.25">
      <c r="B51" s="15">
        <v>752312</v>
      </c>
      <c r="C51" s="20">
        <f>VLOOKUP($B51,'Int_and Seg_Data'!$A:$M,CSAH_40_Crash_Data_Print!C$3,FALSE)</f>
        <v>10</v>
      </c>
      <c r="D51" s="21">
        <f>VLOOKUP($B51,'Int_and Seg_Data'!$A:$DD,CSAH_40_Crash_Data_Print!D$3,FALSE)</f>
        <v>5</v>
      </c>
      <c r="E51" s="21">
        <f>VLOOKUP($B51,'Int_and Seg_Data'!$A:$DD,CSAH_40_Crash_Data_Print!E$3,FALSE)</f>
        <v>2019</v>
      </c>
      <c r="F51" s="22" t="str">
        <f t="shared" si="0"/>
        <v>10/5/2019</v>
      </c>
      <c r="G51" s="21">
        <f>VLOOKUP($B51,'Int_and Seg_Data'!$A:$DD,CSAH_40_Crash_Data_Print!G$3,FALSE)</f>
        <v>10</v>
      </c>
      <c r="H51" s="21" t="str">
        <f>VLOOKUP($B51,'Int_and Seg_Data'!$A:$DD,CSAH_40_Crash_Data_Print!H$3,FALSE)</f>
        <v>Property Damage Only</v>
      </c>
      <c r="I51" s="21">
        <f>VLOOKUP($B51,'Int_and Seg_Data'!$A:$DD,CSAH_40_Crash_Data_Print!I$3,FALSE)</f>
        <v>0</v>
      </c>
      <c r="J51" s="21">
        <f>VLOOKUP($B51,'Int_and Seg_Data'!$A:$DD,CSAH_40_Crash_Data_Print!J$3,FALSE)</f>
        <v>1</v>
      </c>
      <c r="K51" s="16" t="str">
        <f>VLOOKUP($B51,'Int_and Seg_Data'!$A:$DD,CSAH_40_Crash_Data_Print!K$3,FALSE)</f>
        <v>Unit 1 was southbound on Co Rd 40, about 1/2 mile from reaching Hwy 25, when it lost traction on the wet roadway after exiting curve.  Per the driver, Unit 1 then crossed the northbound lane, went down the ditch embankment, and came to rest after striking several small trees on its right side.</v>
      </c>
      <c r="L51" s="23" t="str">
        <f>VLOOKUP($B51,'Int_and Seg_Data'!$A:$DD,CSAH_40_Crash_Data_Print!L$3,FALSE)</f>
        <v>Single Vehicle Run Off Road</v>
      </c>
      <c r="M51" s="23" t="str">
        <f>VLOOKUP($B51,'Int_and Seg_Data'!$A:$DD,CSAH_40_Crash_Data_Print!M$3,FALSE)</f>
        <v>Motor Vehicle in Transport</v>
      </c>
      <c r="N51" s="23" t="str">
        <f>VLOOKUP($B51,'Int_and Seg_Data'!$A:$DD,CSAH_40_Crash_Data_Print!N$3,FALSE)</f>
        <v>Daylight</v>
      </c>
      <c r="O51" s="23" t="str">
        <f>VLOOKUP($B51,'Int_and Seg_Data'!$A:$DD,CSAH_40_Crash_Data_Print!O$3,FALSE)</f>
        <v>Cloudy</v>
      </c>
      <c r="P51" s="23" t="str">
        <f>VLOOKUP($B51,'Int_and Seg_Data'!$A:$DD,CSAH_40_Crash_Data_Print!P$3,FALSE)</f>
        <v>Wet</v>
      </c>
      <c r="Q51" s="23" t="str">
        <f>VLOOKUP($B51,'Int_and Seg_Data'!$A:$DD,CSAH_40_Crash_Data_Print!Q$3,FALSE)</f>
        <v>Passenger Car</v>
      </c>
    </row>
    <row r="52" spans="2:17" ht="105" x14ac:dyDescent="0.25">
      <c r="B52" s="15">
        <v>752853</v>
      </c>
      <c r="C52" s="20">
        <f>VLOOKUP($B52,'Int_and Seg_Data'!$A:$M,CSAH_40_Crash_Data_Print!C$3,FALSE)</f>
        <v>10</v>
      </c>
      <c r="D52" s="21">
        <f>VLOOKUP($B52,'Int_and Seg_Data'!$A:$DD,CSAH_40_Crash_Data_Print!D$3,FALSE)</f>
        <v>7</v>
      </c>
      <c r="E52" s="21">
        <f>VLOOKUP($B52,'Int_and Seg_Data'!$A:$DD,CSAH_40_Crash_Data_Print!E$3,FALSE)</f>
        <v>2019</v>
      </c>
      <c r="F52" s="22" t="str">
        <f t="shared" si="0"/>
        <v>10/7/2019</v>
      </c>
      <c r="G52" s="21">
        <f>VLOOKUP($B52,'Int_and Seg_Data'!$A:$DD,CSAH_40_Crash_Data_Print!G$3,FALSE)</f>
        <v>18</v>
      </c>
      <c r="H52" s="21" t="str">
        <f>VLOOKUP($B52,'Int_and Seg_Data'!$A:$DD,CSAH_40_Crash_Data_Print!H$3,FALSE)</f>
        <v>Minor Injury</v>
      </c>
      <c r="I52" s="21">
        <f>VLOOKUP($B52,'Int_and Seg_Data'!$A:$DD,CSAH_40_Crash_Data_Print!I$3,FALSE)</f>
        <v>0</v>
      </c>
      <c r="J52" s="21">
        <f>VLOOKUP($B52,'Int_and Seg_Data'!$A:$DD,CSAH_40_Crash_Data_Print!J$3,FALSE)</f>
        <v>2</v>
      </c>
      <c r="K52" s="16" t="str">
        <f>VLOOKUP($B52,'Int_and Seg_Data'!$A:$DD,CSAH_40_Crash_Data_Print!K$3,FALSE)</f>
        <v>The crash occurred at the intersection of MNTH 25 and Carver CR 40.  The Buick was traveling westbound on CR 40 as she approached the stop sign at MNTH 25.  She stated that she saw the stop sign at the last minute and tried to brake, but went through the stop sign and into the intersection.  The Chevrolet was traveling northbound on MNTH 25, and as the Chevrolet entered the intersection, the Buick came into the intersection.  The Buick hit the right side of the Chevrolet as it entered the intersection.  The driver of the Chevrolet was transported to the hospital due to injuries.  There were no other reported injuries.  The Chevrolet was towed from the scene.</v>
      </c>
      <c r="L52" s="23" t="str">
        <f>VLOOKUP($B52,'Int_and Seg_Data'!$A:$DD,CSAH_40_Crash_Data_Print!L$3,FALSE)</f>
        <v>Angle</v>
      </c>
      <c r="M52" s="23" t="str">
        <f>VLOOKUP($B52,'Int_and Seg_Data'!$A:$DD,CSAH_40_Crash_Data_Print!M$3,FALSE)</f>
        <v>Motor Vehicle in Transport</v>
      </c>
      <c r="N52" s="23" t="str">
        <f>VLOOKUP($B52,'Int_and Seg_Data'!$A:$DD,CSAH_40_Crash_Data_Print!N$3,FALSE)</f>
        <v>Dark (Str Lights On)</v>
      </c>
      <c r="O52" s="23" t="str">
        <f>VLOOKUP($B52,'Int_and Seg_Data'!$A:$DD,CSAH_40_Crash_Data_Print!O$3,FALSE)</f>
        <v>Clear</v>
      </c>
      <c r="P52" s="23" t="str">
        <f>VLOOKUP($B52,'Int_and Seg_Data'!$A:$DD,CSAH_40_Crash_Data_Print!P$3,FALSE)</f>
        <v>Dry</v>
      </c>
      <c r="Q52" s="23" t="str">
        <f>VLOOKUP($B52,'Int_and Seg_Data'!$A:$DD,CSAH_40_Crash_Data_Print!Q$3,FALSE)</f>
        <v>Passenger Car</v>
      </c>
    </row>
    <row r="53" spans="2:17" ht="60" x14ac:dyDescent="0.25">
      <c r="B53" s="15">
        <v>755594</v>
      </c>
      <c r="C53" s="20">
        <f>VLOOKUP($B53,'Int_and Seg_Data'!$A:$M,CSAH_40_Crash_Data_Print!C$3,FALSE)</f>
        <v>10</v>
      </c>
      <c r="D53" s="21">
        <f>VLOOKUP($B53,'Int_and Seg_Data'!$A:$DD,CSAH_40_Crash_Data_Print!D$3,FALSE)</f>
        <v>18</v>
      </c>
      <c r="E53" s="21">
        <f>VLOOKUP($B53,'Int_and Seg_Data'!$A:$DD,CSAH_40_Crash_Data_Print!E$3,FALSE)</f>
        <v>2019</v>
      </c>
      <c r="F53" s="22" t="str">
        <f t="shared" si="0"/>
        <v>10/18/2019</v>
      </c>
      <c r="G53" s="21">
        <f>VLOOKUP($B53,'Int_and Seg_Data'!$A:$DD,CSAH_40_Crash_Data_Print!G$3,FALSE)</f>
        <v>23</v>
      </c>
      <c r="H53" s="21" t="str">
        <f>VLOOKUP($B53,'Int_and Seg_Data'!$A:$DD,CSAH_40_Crash_Data_Print!H$3,FALSE)</f>
        <v>Minor Injury</v>
      </c>
      <c r="I53" s="21">
        <f>VLOOKUP($B53,'Int_and Seg_Data'!$A:$DD,CSAH_40_Crash_Data_Print!I$3,FALSE)</f>
        <v>0</v>
      </c>
      <c r="J53" s="21">
        <f>VLOOKUP($B53,'Int_and Seg_Data'!$A:$DD,CSAH_40_Crash_Data_Print!J$3,FALSE)</f>
        <v>1</v>
      </c>
      <c r="K53" s="16" t="str">
        <f>VLOOKUP($B53,'Int_and Seg_Data'!$A:$DD,CSAH_40_Crash_Data_Print!K$3,FALSE)</f>
        <v>Unit 1 was southbound on Co Rd 40, nearing 188th St., when according to its driver two deer were seen on the roadway.  The Unit 1 driver said he swerved to avoid colliding with the deer.  Unit 1 crossed into the opposite lane of travel and continued down the road ditch in a sideways fashion.  Unit 1 rolled over and landed on its side in an adjacent farm field.</v>
      </c>
      <c r="L53" s="23" t="str">
        <f>VLOOKUP($B53,'Int_and Seg_Data'!$A:$DD,CSAH_40_Crash_Data_Print!L$3,FALSE)</f>
        <v>Single Vehicle Run Off Road</v>
      </c>
      <c r="M53" s="23" t="str">
        <f>VLOOKUP($B53,'Int_and Seg_Data'!$A:$DD,CSAH_40_Crash_Data_Print!M$3,FALSE)</f>
        <v>Motor Vehicle in Transport</v>
      </c>
      <c r="N53" s="23" t="str">
        <f>VLOOKUP($B53,'Int_and Seg_Data'!$A:$DD,CSAH_40_Crash_Data_Print!N$3,FALSE)</f>
        <v>Dark (No Str Lights)</v>
      </c>
      <c r="O53" s="23" t="str">
        <f>VLOOKUP($B53,'Int_and Seg_Data'!$A:$DD,CSAH_40_Crash_Data_Print!O$3,FALSE)</f>
        <v>Cloudy</v>
      </c>
      <c r="P53" s="23" t="str">
        <f>VLOOKUP($B53,'Int_and Seg_Data'!$A:$DD,CSAH_40_Crash_Data_Print!P$3,FALSE)</f>
        <v>Dry</v>
      </c>
      <c r="Q53" s="23" t="str">
        <f>VLOOKUP($B53,'Int_and Seg_Data'!$A:$DD,CSAH_40_Crash_Data_Print!Q$3,FALSE)</f>
        <v>Sport Utility Vehicle</v>
      </c>
    </row>
    <row r="54" spans="2:17" ht="45" x14ac:dyDescent="0.25">
      <c r="B54" s="15">
        <v>766038</v>
      </c>
      <c r="C54" s="20">
        <f>VLOOKUP($B54,'Int_and Seg_Data'!$A:$M,CSAH_40_Crash_Data_Print!C$3,FALSE)</f>
        <v>11</v>
      </c>
      <c r="D54" s="21">
        <f>VLOOKUP($B54,'Int_and Seg_Data'!$A:$DD,CSAH_40_Crash_Data_Print!D$3,FALSE)</f>
        <v>28</v>
      </c>
      <c r="E54" s="21">
        <f>VLOOKUP($B54,'Int_and Seg_Data'!$A:$DD,CSAH_40_Crash_Data_Print!E$3,FALSE)</f>
        <v>2019</v>
      </c>
      <c r="F54" s="22" t="str">
        <f t="shared" si="0"/>
        <v>11/28/2019</v>
      </c>
      <c r="G54" s="21">
        <f>VLOOKUP($B54,'Int_and Seg_Data'!$A:$DD,CSAH_40_Crash_Data_Print!G$3,FALSE)</f>
        <v>11</v>
      </c>
      <c r="H54" s="21" t="str">
        <f>VLOOKUP($B54,'Int_and Seg_Data'!$A:$DD,CSAH_40_Crash_Data_Print!H$3,FALSE)</f>
        <v>Property Damage Only</v>
      </c>
      <c r="I54" s="21">
        <f>VLOOKUP($B54,'Int_and Seg_Data'!$A:$DD,CSAH_40_Crash_Data_Print!I$3,FALSE)</f>
        <v>0</v>
      </c>
      <c r="J54" s="21">
        <f>VLOOKUP($B54,'Int_and Seg_Data'!$A:$DD,CSAH_40_Crash_Data_Print!J$3,FALSE)</f>
        <v>1</v>
      </c>
      <c r="K54" s="16" t="str">
        <f>VLOOKUP($B54,'Int_and Seg_Data'!$A:$DD,CSAH_40_Crash_Data_Print!K$3,FALSE)</f>
        <v>Vehicle 1 was traveling southbound on County Road 40 when it hit a patch of ice, went into the ditch, and rolled over onto it's side. No injuries.</v>
      </c>
      <c r="L54" s="23" t="str">
        <f>VLOOKUP($B54,'Int_and Seg_Data'!$A:$DD,CSAH_40_Crash_Data_Print!L$3,FALSE)</f>
        <v>Single Vehicle Other</v>
      </c>
      <c r="M54" s="23" t="str">
        <f>VLOOKUP($B54,'Int_and Seg_Data'!$A:$DD,CSAH_40_Crash_Data_Print!M$3,FALSE)</f>
        <v>Motor Vehicle in Transport</v>
      </c>
      <c r="N54" s="23" t="str">
        <f>VLOOKUP($B54,'Int_and Seg_Data'!$A:$DD,CSAH_40_Crash_Data_Print!N$3,FALSE)</f>
        <v>Daylight</v>
      </c>
      <c r="O54" s="23" t="str">
        <f>VLOOKUP($B54,'Int_and Seg_Data'!$A:$DD,CSAH_40_Crash_Data_Print!O$3,FALSE)</f>
        <v>Cloudy</v>
      </c>
      <c r="P54" s="23" t="str">
        <f>VLOOKUP($B54,'Int_and Seg_Data'!$A:$DD,CSAH_40_Crash_Data_Print!P$3,FALSE)</f>
        <v>Ice/Frost</v>
      </c>
      <c r="Q54" s="23" t="str">
        <f>VLOOKUP($B54,'Int_and Seg_Data'!$A:$DD,CSAH_40_Crash_Data_Print!Q$3,FALSE)</f>
        <v>Sport Utility Vehicle</v>
      </c>
    </row>
    <row r="55" spans="2:17" ht="45" x14ac:dyDescent="0.25">
      <c r="B55" s="15">
        <v>797960</v>
      </c>
      <c r="C55" s="20">
        <f>VLOOKUP($B55,'Int_and Seg_Data'!$A:$M,CSAH_40_Crash_Data_Print!C$3,FALSE)</f>
        <v>2</v>
      </c>
      <c r="D55" s="21">
        <f>VLOOKUP($B55,'Int_and Seg_Data'!$A:$DD,CSAH_40_Crash_Data_Print!D$3,FALSE)</f>
        <v>14</v>
      </c>
      <c r="E55" s="21">
        <f>VLOOKUP($B55,'Int_and Seg_Data'!$A:$DD,CSAH_40_Crash_Data_Print!E$3,FALSE)</f>
        <v>2020</v>
      </c>
      <c r="F55" s="22" t="str">
        <f t="shared" si="0"/>
        <v>2/14/2020</v>
      </c>
      <c r="G55" s="21">
        <f>VLOOKUP($B55,'Int_and Seg_Data'!$A:$DD,CSAH_40_Crash_Data_Print!G$3,FALSE)</f>
        <v>16</v>
      </c>
      <c r="H55" s="21" t="str">
        <f>VLOOKUP($B55,'Int_and Seg_Data'!$A:$DD,CSAH_40_Crash_Data_Print!H$3,FALSE)</f>
        <v>Minor Injury</v>
      </c>
      <c r="I55" s="21">
        <f>VLOOKUP($B55,'Int_and Seg_Data'!$A:$DD,CSAH_40_Crash_Data_Print!I$3,FALSE)</f>
        <v>0</v>
      </c>
      <c r="J55" s="21">
        <f>VLOOKUP($B55,'Int_and Seg_Data'!$A:$DD,CSAH_40_Crash_Data_Print!J$3,FALSE)</f>
        <v>2</v>
      </c>
      <c r="K55" s="16" t="str">
        <f>VLOOKUP($B55,'Int_and Seg_Data'!$A:$DD,CSAH_40_Crash_Data_Print!K$3,FALSE)</f>
        <v>Unit two was traveling north on highway 25.  The driver of unit two stated she was west on CR40 turning south, left, onto highway 25 when she misjudged the distance of unit two.  The two vehicles made contact in the middle of the intersection.</v>
      </c>
      <c r="L55" s="23" t="str">
        <f>VLOOKUP($B55,'Int_and Seg_Data'!$A:$DD,CSAH_40_Crash_Data_Print!L$3,FALSE)</f>
        <v>Angle</v>
      </c>
      <c r="M55" s="23" t="str">
        <f>VLOOKUP($B55,'Int_and Seg_Data'!$A:$DD,CSAH_40_Crash_Data_Print!M$3,FALSE)</f>
        <v>Motor Vehicle in Transport</v>
      </c>
      <c r="N55" s="23" t="str">
        <f>VLOOKUP($B55,'Int_and Seg_Data'!$A:$DD,CSAH_40_Crash_Data_Print!N$3,FALSE)</f>
        <v>Daylight</v>
      </c>
      <c r="O55" s="23" t="str">
        <f>VLOOKUP($B55,'Int_and Seg_Data'!$A:$DD,CSAH_40_Crash_Data_Print!O$3,FALSE)</f>
        <v>Cloudy</v>
      </c>
      <c r="P55" s="23" t="str">
        <f>VLOOKUP($B55,'Int_and Seg_Data'!$A:$DD,CSAH_40_Crash_Data_Print!P$3,FALSE)</f>
        <v>Dry</v>
      </c>
      <c r="Q55" s="23" t="str">
        <f>VLOOKUP($B55,'Int_and Seg_Data'!$A:$DD,CSAH_40_Crash_Data_Print!Q$3,FALSE)</f>
        <v>Passenger Car</v>
      </c>
    </row>
    <row r="56" spans="2:17" ht="405" x14ac:dyDescent="0.25">
      <c r="B56" s="15">
        <v>807508</v>
      </c>
      <c r="C56" s="20">
        <f>VLOOKUP($B56,'Int_and Seg_Data'!$A:$M,CSAH_40_Crash_Data_Print!C$3,FALSE)</f>
        <v>4</v>
      </c>
      <c r="D56" s="21">
        <f>VLOOKUP($B56,'Int_and Seg_Data'!$A:$DD,CSAH_40_Crash_Data_Print!D$3,FALSE)</f>
        <v>18</v>
      </c>
      <c r="E56" s="21">
        <f>VLOOKUP($B56,'Int_and Seg_Data'!$A:$DD,CSAH_40_Crash_Data_Print!E$3,FALSE)</f>
        <v>2020</v>
      </c>
      <c r="F56" s="22" t="str">
        <f t="shared" si="0"/>
        <v>4/18/2020</v>
      </c>
      <c r="G56" s="21">
        <f>VLOOKUP($B56,'Int_and Seg_Data'!$A:$DD,CSAH_40_Crash_Data_Print!G$3,FALSE)</f>
        <v>3</v>
      </c>
      <c r="H56" s="21" t="str">
        <f>VLOOKUP($B56,'Int_and Seg_Data'!$A:$DD,CSAH_40_Crash_Data_Print!H$3,FALSE)</f>
        <v>Possible Injury</v>
      </c>
      <c r="I56" s="21">
        <f>VLOOKUP($B56,'Int_and Seg_Data'!$A:$DD,CSAH_40_Crash_Data_Print!I$3,FALSE)</f>
        <v>0</v>
      </c>
      <c r="J56" s="21">
        <f>VLOOKUP($B56,'Int_and Seg_Data'!$A:$DD,CSAH_40_Crash_Data_Print!J$3,FALSE)</f>
        <v>2</v>
      </c>
      <c r="K56" s="16" t="str">
        <f>VLOOKUP($B56,'Int_and Seg_Data'!$A:$DD,CSAH_40_Crash_Data_Print!K$3,FALSE)</f>
        <v>Southbound Hwy 25 at Scenic Byway Rd. Weather is clear.
Vehicle 2/Semi. Driver stated that he was traveling on Hwy 25 approaching Scenic Byway road and noticed a vehicle stopped on the left side at the stop sign. (Vehicles traveling on Hwy 25 have the right of way and do not have a stop sign). As he got closer to the intersection he noticed that the vehicle started to slowly enter the intersection. He started to apply his brakes and then saw vehicle 1 cross the intersection just in front of him. He did not have enough time or space to come to a complete stop and driver 2 believes that he impacted the vehicle at approximately 30 mph. When driver 2 came to a complete stop he came out of his vehicle and saw driver 1 get out of his vehicle and start walking away, westbound on Scenic Byway Rd. He ran to confront the driver, noticed that there where no other occupants, and obtained driver 1's insurance card. 
Carver County Deputy was first on scene. He said that the driver was complaining about a severe abdominal pain. As he continued to talk to the driver he noticed signs of impairment. He called medics to the scene to have the driver checked out and transported to the hospital. While waiting for the medics to arrive the deputy started asking questions related to the crash. Driver 1 became uncooperative and stopped talking at all. Medics checked driver 1 on scene and decided that he needed to be transported to the hospital. They also mentioned that they believed driver might be impaired. 
Carver County Deputy took over the DWI investigation and obtained a search warrant for driver 1's  blood. 
When I arrived I observed vehicle 1 in the turn lane with extensive damage to the passenger side, all airbags deployed and damage to the front. The semi had front end damage but its metal bumper prevented it from getting any serious damage and was still operational. Driver 1 was already in the ambulance and left shortly after my arrival. The driver of the semi truck informed me that he had the crash on video and sent me a copy of the crash the next day. It is clear that driver 1 crossed the intersection just before driver 2 reached the intersection. The semi left the scene on its own power. Vehicle one was towed due to extensive damage. Driver 1 was transported to Ridge View Hospital for treatment and blood draw.</v>
      </c>
      <c r="L56" s="23" t="str">
        <f>VLOOKUP($B56,'Int_and Seg_Data'!$A:$DD,CSAH_40_Crash_Data_Print!L$3,FALSE)</f>
        <v>Angle</v>
      </c>
      <c r="M56" s="23" t="str">
        <f>VLOOKUP($B56,'Int_and Seg_Data'!$A:$DD,CSAH_40_Crash_Data_Print!M$3,FALSE)</f>
        <v>Motor Vehicle in Transport</v>
      </c>
      <c r="N56" s="23" t="str">
        <f>VLOOKUP($B56,'Int_and Seg_Data'!$A:$DD,CSAH_40_Crash_Data_Print!N$3,FALSE)</f>
        <v>Dark (No Str Lights)</v>
      </c>
      <c r="O56" s="23" t="str">
        <f>VLOOKUP($B56,'Int_and Seg_Data'!$A:$DD,CSAH_40_Crash_Data_Print!O$3,FALSE)</f>
        <v>Clear</v>
      </c>
      <c r="P56" s="23" t="str">
        <f>VLOOKUP($B56,'Int_and Seg_Data'!$A:$DD,CSAH_40_Crash_Data_Print!P$3,FALSE)</f>
        <v>Dry</v>
      </c>
      <c r="Q56" s="23" t="str">
        <f>VLOOKUP($B56,'Int_and Seg_Data'!$A:$DD,CSAH_40_Crash_Data_Print!Q$3,FALSE)</f>
        <v>Sport Utility Vehicle</v>
      </c>
    </row>
    <row r="57" spans="2:17" ht="60" x14ac:dyDescent="0.25">
      <c r="B57" s="15">
        <v>807837</v>
      </c>
      <c r="C57" s="20">
        <f>VLOOKUP($B57,'Int_and Seg_Data'!$A:$M,CSAH_40_Crash_Data_Print!C$3,FALSE)</f>
        <v>4</v>
      </c>
      <c r="D57" s="21">
        <f>VLOOKUP($B57,'Int_and Seg_Data'!$A:$DD,CSAH_40_Crash_Data_Print!D$3,FALSE)</f>
        <v>22</v>
      </c>
      <c r="E57" s="21">
        <f>VLOOKUP($B57,'Int_and Seg_Data'!$A:$DD,CSAH_40_Crash_Data_Print!E$3,FALSE)</f>
        <v>2020</v>
      </c>
      <c r="F57" s="22" t="str">
        <f t="shared" si="0"/>
        <v>4/22/2020</v>
      </c>
      <c r="G57" s="21">
        <f>VLOOKUP($B57,'Int_and Seg_Data'!$A:$DD,CSAH_40_Crash_Data_Print!G$3,FALSE)</f>
        <v>17</v>
      </c>
      <c r="H57" s="21" t="str">
        <f>VLOOKUP($B57,'Int_and Seg_Data'!$A:$DD,CSAH_40_Crash_Data_Print!H$3,FALSE)</f>
        <v>Minor Injury</v>
      </c>
      <c r="I57" s="21">
        <f>VLOOKUP($B57,'Int_and Seg_Data'!$A:$DD,CSAH_40_Crash_Data_Print!I$3,FALSE)</f>
        <v>0</v>
      </c>
      <c r="J57" s="21">
        <f>VLOOKUP($B57,'Int_and Seg_Data'!$A:$DD,CSAH_40_Crash_Data_Print!J$3,FALSE)</f>
        <v>1</v>
      </c>
      <c r="K57" s="16" t="str">
        <f>VLOOKUP($B57,'Int_and Seg_Data'!$A:$DD,CSAH_40_Crash_Data_Print!K$3,FALSE)</f>
        <v>Driver of motorcycle was traveling Southbound on County Road 40 approaching Highway 25. Driver then approached a curve in the road and took the turn too wide, causing the motorcycle to drive onto the gravel shoulder. Driver then lost control of the motorcycle and went into the ditch on the side of the road. Driver was transported by Ridgeview for suspected minor injuries.</v>
      </c>
      <c r="L57" s="23" t="str">
        <f>VLOOKUP($B57,'Int_and Seg_Data'!$A:$DD,CSAH_40_Crash_Data_Print!L$3,FALSE)</f>
        <v>Single Vehicle Other</v>
      </c>
      <c r="M57" s="23" t="str">
        <f>VLOOKUP($B57,'Int_and Seg_Data'!$A:$DD,CSAH_40_Crash_Data_Print!M$3,FALSE)</f>
        <v>Motor Vehicle in Transport</v>
      </c>
      <c r="N57" s="23" t="str">
        <f>VLOOKUP($B57,'Int_and Seg_Data'!$A:$DD,CSAH_40_Crash_Data_Print!N$3,FALSE)</f>
        <v>Daylight</v>
      </c>
      <c r="O57" s="23" t="str">
        <f>VLOOKUP($B57,'Int_and Seg_Data'!$A:$DD,CSAH_40_Crash_Data_Print!O$3,FALSE)</f>
        <v>Clear</v>
      </c>
      <c r="P57" s="23" t="str">
        <f>VLOOKUP($B57,'Int_and Seg_Data'!$A:$DD,CSAH_40_Crash_Data_Print!P$3,FALSE)</f>
        <v>Dry</v>
      </c>
      <c r="Q57" s="23" t="str">
        <f>VLOOKUP($B57,'Int_and Seg_Data'!$A:$DD,CSAH_40_Crash_Data_Print!Q$3,FALSE)</f>
        <v>Motorcycle</v>
      </c>
    </row>
    <row r="58" spans="2:17" ht="75" x14ac:dyDescent="0.25">
      <c r="B58" s="15">
        <v>812439</v>
      </c>
      <c r="C58" s="20">
        <f>VLOOKUP($B58,'Int_and Seg_Data'!$A:$M,CSAH_40_Crash_Data_Print!C$3,FALSE)</f>
        <v>6</v>
      </c>
      <c r="D58" s="21">
        <f>VLOOKUP($B58,'Int_and Seg_Data'!$A:$DD,CSAH_40_Crash_Data_Print!D$3,FALSE)</f>
        <v>2</v>
      </c>
      <c r="E58" s="21">
        <f>VLOOKUP($B58,'Int_and Seg_Data'!$A:$DD,CSAH_40_Crash_Data_Print!E$3,FALSE)</f>
        <v>2020</v>
      </c>
      <c r="F58" s="22" t="str">
        <f t="shared" si="0"/>
        <v>6/2/2020</v>
      </c>
      <c r="G58" s="21">
        <f>VLOOKUP($B58,'Int_and Seg_Data'!$A:$DD,CSAH_40_Crash_Data_Print!G$3,FALSE)</f>
        <v>6</v>
      </c>
      <c r="H58" s="21" t="str">
        <f>VLOOKUP($B58,'Int_and Seg_Data'!$A:$DD,CSAH_40_Crash_Data_Print!H$3,FALSE)</f>
        <v>Minor Injury</v>
      </c>
      <c r="I58" s="21">
        <f>VLOOKUP($B58,'Int_and Seg_Data'!$A:$DD,CSAH_40_Crash_Data_Print!I$3,FALSE)</f>
        <v>0</v>
      </c>
      <c r="J58" s="21">
        <f>VLOOKUP($B58,'Int_and Seg_Data'!$A:$DD,CSAH_40_Crash_Data_Print!J$3,FALSE)</f>
        <v>1</v>
      </c>
      <c r="K58" s="16" t="str">
        <f>VLOOKUP($B58,'Int_and Seg_Data'!$A:$DD,CSAH_40_Crash_Data_Print!K$3,FALSE)</f>
        <v>Unit 1 was eastbound on Sibley County Road 6 (aka Scenic Byway Road) and, per the driver, and a witness, crossed MN Hwy 25 at high rate of speed without stopping for the posted stop sign.  Unit 1 continued east on to Carver County Road 40, on to the right shoulder, and then began to swerve out of control while back completely on to Co Rd 40.  Unit 1 entered the opposite lane of travel briefly, returned, and then left the roadway on the right side.  Unit 1 continued down the embankment, and proceeded to roll on to its roof.</v>
      </c>
      <c r="L58" s="23" t="str">
        <f>VLOOKUP($B58,'Int_and Seg_Data'!$A:$DD,CSAH_40_Crash_Data_Print!L$3,FALSE)</f>
        <v>Single Vehicle Run Off Road</v>
      </c>
      <c r="M58" s="23" t="str">
        <f>VLOOKUP($B58,'Int_and Seg_Data'!$A:$DD,CSAH_40_Crash_Data_Print!M$3,FALSE)</f>
        <v>Motor Vehicle in Transport</v>
      </c>
      <c r="N58" s="23" t="str">
        <f>VLOOKUP($B58,'Int_and Seg_Data'!$A:$DD,CSAH_40_Crash_Data_Print!N$3,FALSE)</f>
        <v>Daylight</v>
      </c>
      <c r="O58" s="23" t="str">
        <f>VLOOKUP($B58,'Int_and Seg_Data'!$A:$DD,CSAH_40_Crash_Data_Print!O$3,FALSE)</f>
        <v>Clear</v>
      </c>
      <c r="P58" s="23" t="str">
        <f>VLOOKUP($B58,'Int_and Seg_Data'!$A:$DD,CSAH_40_Crash_Data_Print!P$3,FALSE)</f>
        <v>Dry</v>
      </c>
      <c r="Q58" s="23" t="str">
        <f>VLOOKUP($B58,'Int_and Seg_Data'!$A:$DD,CSAH_40_Crash_Data_Print!Q$3,FALSE)</f>
        <v>Sport Utility Vehicle</v>
      </c>
    </row>
    <row r="59" spans="2:17" ht="60" x14ac:dyDescent="0.25">
      <c r="B59" s="15">
        <v>819061</v>
      </c>
      <c r="C59" s="20">
        <f>VLOOKUP($B59,'Int_and Seg_Data'!$A:$M,CSAH_40_Crash_Data_Print!C$3,FALSE)</f>
        <v>7</v>
      </c>
      <c r="D59" s="21">
        <f>VLOOKUP($B59,'Int_and Seg_Data'!$A:$DD,CSAH_40_Crash_Data_Print!D$3,FALSE)</f>
        <v>11</v>
      </c>
      <c r="E59" s="21">
        <f>VLOOKUP($B59,'Int_and Seg_Data'!$A:$DD,CSAH_40_Crash_Data_Print!E$3,FALSE)</f>
        <v>2020</v>
      </c>
      <c r="F59" s="22" t="str">
        <f t="shared" si="0"/>
        <v>7/11/2020</v>
      </c>
      <c r="G59" s="21">
        <f>VLOOKUP($B59,'Int_and Seg_Data'!$A:$DD,CSAH_40_Crash_Data_Print!G$3,FALSE)</f>
        <v>13</v>
      </c>
      <c r="H59" s="21" t="str">
        <f>VLOOKUP($B59,'Int_and Seg_Data'!$A:$DD,CSAH_40_Crash_Data_Print!H$3,FALSE)</f>
        <v>Minor Injury</v>
      </c>
      <c r="I59" s="21">
        <f>VLOOKUP($B59,'Int_and Seg_Data'!$A:$DD,CSAH_40_Crash_Data_Print!I$3,FALSE)</f>
        <v>0</v>
      </c>
      <c r="J59" s="21">
        <f>VLOOKUP($B59,'Int_and Seg_Data'!$A:$DD,CSAH_40_Crash_Data_Print!J$3,FALSE)</f>
        <v>1</v>
      </c>
      <c r="K59" s="16" t="str">
        <f>VLOOKUP($B59,'Int_and Seg_Data'!$A:$DD,CSAH_40_Crash_Data_Print!K$3,FALSE)</f>
        <v>Unit 1 was northbound on Co Rd 40, in a section of the road that curved left just south of 174th Street.  The driver of Unit 1 lost control of the motorcycle and it ran off the road on the right side and flipped on to its side at the bottom of the ditch.</v>
      </c>
      <c r="L59" s="23" t="str">
        <f>VLOOKUP($B59,'Int_and Seg_Data'!$A:$DD,CSAH_40_Crash_Data_Print!L$3,FALSE)</f>
        <v>Single Vehicle Run Off Road</v>
      </c>
      <c r="M59" s="23" t="str">
        <f>VLOOKUP($B59,'Int_and Seg_Data'!$A:$DD,CSAH_40_Crash_Data_Print!M$3,FALSE)</f>
        <v>Motor Vehicle in Transport</v>
      </c>
      <c r="N59" s="23" t="str">
        <f>VLOOKUP($B59,'Int_and Seg_Data'!$A:$DD,CSAH_40_Crash_Data_Print!N$3,FALSE)</f>
        <v>Daylight</v>
      </c>
      <c r="O59" s="23" t="str">
        <f>VLOOKUP($B59,'Int_and Seg_Data'!$A:$DD,CSAH_40_Crash_Data_Print!O$3,FALSE)</f>
        <v>Cloudy</v>
      </c>
      <c r="P59" s="23" t="str">
        <f>VLOOKUP($B59,'Int_and Seg_Data'!$A:$DD,CSAH_40_Crash_Data_Print!P$3,FALSE)</f>
        <v>Dry</v>
      </c>
      <c r="Q59" s="23" t="str">
        <f>VLOOKUP($B59,'Int_and Seg_Data'!$A:$DD,CSAH_40_Crash_Data_Print!Q$3,FALSE)</f>
        <v>Motorcycle</v>
      </c>
    </row>
    <row r="60" spans="2:17" ht="45" x14ac:dyDescent="0.25">
      <c r="B60" s="15">
        <v>820334</v>
      </c>
      <c r="C60" s="20">
        <f>VLOOKUP($B60,'Int_and Seg_Data'!$A:$M,CSAH_40_Crash_Data_Print!C$3,FALSE)</f>
        <v>7</v>
      </c>
      <c r="D60" s="21">
        <f>VLOOKUP($B60,'Int_and Seg_Data'!$A:$DD,CSAH_40_Crash_Data_Print!D$3,FALSE)</f>
        <v>18</v>
      </c>
      <c r="E60" s="21">
        <f>VLOOKUP($B60,'Int_and Seg_Data'!$A:$DD,CSAH_40_Crash_Data_Print!E$3,FALSE)</f>
        <v>2020</v>
      </c>
      <c r="F60" s="22" t="str">
        <f t="shared" si="0"/>
        <v>7/18/2020</v>
      </c>
      <c r="G60" s="21">
        <f>VLOOKUP($B60,'Int_and Seg_Data'!$A:$DD,CSAH_40_Crash_Data_Print!G$3,FALSE)</f>
        <v>12</v>
      </c>
      <c r="H60" s="21" t="str">
        <f>VLOOKUP($B60,'Int_and Seg_Data'!$A:$DD,CSAH_40_Crash_Data_Print!H$3,FALSE)</f>
        <v>Minor Injury</v>
      </c>
      <c r="I60" s="21">
        <f>VLOOKUP($B60,'Int_and Seg_Data'!$A:$DD,CSAH_40_Crash_Data_Print!I$3,FALSE)</f>
        <v>0</v>
      </c>
      <c r="J60" s="21">
        <f>VLOOKUP($B60,'Int_and Seg_Data'!$A:$DD,CSAH_40_Crash_Data_Print!J$3,FALSE)</f>
        <v>3</v>
      </c>
      <c r="K60" s="16" t="str">
        <f>VLOOKUP($B60,'Int_and Seg_Data'!$A:$DD,CSAH_40_Crash_Data_Print!K$3,FALSE)</f>
        <v>Vehicle 1 was stopped on County Road 40, waiting to make a left turn onto 174th St. Vehicle 2 was also slowed, or stopped, behind Vehicle 1. Vehicle 3 was the third vehicle in that line of vehicles. Vehicle 3 did not slow down in time and sideswiped Vehicle 2, then rear ending Vehicle 1.</v>
      </c>
      <c r="L60" s="23" t="str">
        <f>VLOOKUP($B60,'Int_and Seg_Data'!$A:$DD,CSAH_40_Crash_Data_Print!L$3,FALSE)</f>
        <v>Rear End</v>
      </c>
      <c r="M60" s="23" t="str">
        <f>VLOOKUP($B60,'Int_and Seg_Data'!$A:$DD,CSAH_40_Crash_Data_Print!M$3,FALSE)</f>
        <v>Motor Vehicle in Transport</v>
      </c>
      <c r="N60" s="23" t="str">
        <f>VLOOKUP($B60,'Int_and Seg_Data'!$A:$DD,CSAH_40_Crash_Data_Print!N$3,FALSE)</f>
        <v>Daylight</v>
      </c>
      <c r="O60" s="23" t="str">
        <f>VLOOKUP($B60,'Int_and Seg_Data'!$A:$DD,CSAH_40_Crash_Data_Print!O$3,FALSE)</f>
        <v>Cloudy</v>
      </c>
      <c r="P60" s="23" t="str">
        <f>VLOOKUP($B60,'Int_and Seg_Data'!$A:$DD,CSAH_40_Crash_Data_Print!P$3,FALSE)</f>
        <v>Dry</v>
      </c>
      <c r="Q60" s="23" t="str">
        <f>VLOOKUP($B60,'Int_and Seg_Data'!$A:$DD,CSAH_40_Crash_Data_Print!Q$3,FALSE)</f>
        <v>Sport Utility Vehicle</v>
      </c>
    </row>
    <row r="61" spans="2:17" ht="105" x14ac:dyDescent="0.25">
      <c r="B61" s="15">
        <v>821759</v>
      </c>
      <c r="C61" s="20">
        <f>VLOOKUP($B61,'Int_and Seg_Data'!$A:$M,CSAH_40_Crash_Data_Print!C$3,FALSE)</f>
        <v>7</v>
      </c>
      <c r="D61" s="21">
        <f>VLOOKUP($B61,'Int_and Seg_Data'!$A:$DD,CSAH_40_Crash_Data_Print!D$3,FALSE)</f>
        <v>26</v>
      </c>
      <c r="E61" s="21">
        <f>VLOOKUP($B61,'Int_and Seg_Data'!$A:$DD,CSAH_40_Crash_Data_Print!E$3,FALSE)</f>
        <v>2020</v>
      </c>
      <c r="F61" s="22" t="str">
        <f t="shared" si="0"/>
        <v>7/26/2020</v>
      </c>
      <c r="G61" s="21">
        <f>VLOOKUP($B61,'Int_and Seg_Data'!$A:$DD,CSAH_40_Crash_Data_Print!G$3,FALSE)</f>
        <v>12</v>
      </c>
      <c r="H61" s="21" t="str">
        <f>VLOOKUP($B61,'Int_and Seg_Data'!$A:$DD,CSAH_40_Crash_Data_Print!H$3,FALSE)</f>
        <v>Serious Injury</v>
      </c>
      <c r="I61" s="21">
        <f>VLOOKUP($B61,'Int_and Seg_Data'!$A:$DD,CSAH_40_Crash_Data_Print!I$3,FALSE)</f>
        <v>0</v>
      </c>
      <c r="J61" s="21">
        <f>VLOOKUP($B61,'Int_and Seg_Data'!$A:$DD,CSAH_40_Crash_Data_Print!J$3,FALSE)</f>
        <v>1</v>
      </c>
      <c r="K61" s="16" t="str">
        <f>VLOOKUP($B61,'Int_and Seg_Data'!$A:$DD,CSAH_40_Crash_Data_Print!K$3,FALSE)</f>
        <v>Unit 1 was southbound on Co Rd 40, about 1/2 mile south of Co Rd 52, when it was passing another southbound vehicle on a stretch of roadway that curved to the left.  According to witnesses in an oncoming vehicle, Unit 1 was driving at a high rate of speed while it was passing the other vehicle and was forced to return to its lane quickly as the oncoming vehicle came into the view of the Unit 1 driver.  The Unit 1 driver confirmed passing another vehicle at a high rate of speed and then losing control as it braked hard while returning to his lane.  Unit 1 continued off the right side of the road, entered the ditch, and slid to a stop in a farm field.</v>
      </c>
      <c r="L61" s="23" t="str">
        <f>VLOOKUP($B61,'Int_and Seg_Data'!$A:$DD,CSAH_40_Crash_Data_Print!L$3,FALSE)</f>
        <v>Single Vehicle Run Off Road</v>
      </c>
      <c r="M61" s="23" t="str">
        <f>VLOOKUP($B61,'Int_and Seg_Data'!$A:$DD,CSAH_40_Crash_Data_Print!M$3,FALSE)</f>
        <v>Motor Vehicle in Transport</v>
      </c>
      <c r="N61" s="23" t="str">
        <f>VLOOKUP($B61,'Int_and Seg_Data'!$A:$DD,CSAH_40_Crash_Data_Print!N$3,FALSE)</f>
        <v>Daylight</v>
      </c>
      <c r="O61" s="23" t="str">
        <f>VLOOKUP($B61,'Int_and Seg_Data'!$A:$DD,CSAH_40_Crash_Data_Print!O$3,FALSE)</f>
        <v>Clear</v>
      </c>
      <c r="P61" s="23" t="str">
        <f>VLOOKUP($B61,'Int_and Seg_Data'!$A:$DD,CSAH_40_Crash_Data_Print!P$3,FALSE)</f>
        <v>Dry</v>
      </c>
      <c r="Q61" s="23" t="str">
        <f>VLOOKUP($B61,'Int_and Seg_Data'!$A:$DD,CSAH_40_Crash_Data_Print!Q$3,FALSE)</f>
        <v>Motorcycle</v>
      </c>
    </row>
    <row r="62" spans="2:17" ht="90" x14ac:dyDescent="0.25">
      <c r="B62" s="15">
        <v>823243</v>
      </c>
      <c r="C62" s="20">
        <f>VLOOKUP($B62,'Int_and Seg_Data'!$A:$M,CSAH_40_Crash_Data_Print!C$3,FALSE)</f>
        <v>8</v>
      </c>
      <c r="D62" s="21">
        <f>VLOOKUP($B62,'Int_and Seg_Data'!$A:$DD,CSAH_40_Crash_Data_Print!D$3,FALSE)</f>
        <v>2</v>
      </c>
      <c r="E62" s="21">
        <f>VLOOKUP($B62,'Int_and Seg_Data'!$A:$DD,CSAH_40_Crash_Data_Print!E$3,FALSE)</f>
        <v>2020</v>
      </c>
      <c r="F62" s="22" t="str">
        <f t="shared" si="0"/>
        <v>8/2/2020</v>
      </c>
      <c r="G62" s="21">
        <f>VLOOKUP($B62,'Int_and Seg_Data'!$A:$DD,CSAH_40_Crash_Data_Print!G$3,FALSE)</f>
        <v>15</v>
      </c>
      <c r="H62" s="21" t="str">
        <f>VLOOKUP($B62,'Int_and Seg_Data'!$A:$DD,CSAH_40_Crash_Data_Print!H$3,FALSE)</f>
        <v>Fatal</v>
      </c>
      <c r="I62" s="21">
        <f>VLOOKUP($B62,'Int_and Seg_Data'!$A:$DD,CSAH_40_Crash_Data_Print!I$3,FALSE)</f>
        <v>1</v>
      </c>
      <c r="J62" s="21">
        <f>VLOOKUP($B62,'Int_and Seg_Data'!$A:$DD,CSAH_40_Crash_Data_Print!J$3,FALSE)</f>
        <v>1</v>
      </c>
      <c r="K62" s="16" t="str">
        <f>VLOOKUP($B62,'Int_and Seg_Data'!$A:$DD,CSAH_40_Crash_Data_Print!K$3,FALSE)</f>
        <v>Unit 1 was southbound on Co Rd 40 and was proceeding through the left hand curve at 188th St. when it moved to the far right side of roadway.  According to a witness behind Unit 1, its driver lost control when Unit 1 encountered loose gravel at 188th St.   Unit 1 then went off the right side of the road and on to the sloped ditch embankment.  Per the witness, Unit 1 veered back on to the shoulder of Co Rd 40 momentarily before proceeding back down the ditch embankment.  Unit 1 then struck a wooden power line pole, causing its driver to fall from Unit 1.</v>
      </c>
      <c r="L62" s="23" t="str">
        <f>VLOOKUP($B62,'Int_and Seg_Data'!$A:$DD,CSAH_40_Crash_Data_Print!L$3,FALSE)</f>
        <v>Single Vehicle Run Off Road</v>
      </c>
      <c r="M62" s="23" t="str">
        <f>VLOOKUP($B62,'Int_and Seg_Data'!$A:$DD,CSAH_40_Crash_Data_Print!M$3,FALSE)</f>
        <v>Motor Vehicle in Transport</v>
      </c>
      <c r="N62" s="23" t="str">
        <f>VLOOKUP($B62,'Int_and Seg_Data'!$A:$DD,CSAH_40_Crash_Data_Print!N$3,FALSE)</f>
        <v>Daylight</v>
      </c>
      <c r="O62" s="23" t="str">
        <f>VLOOKUP($B62,'Int_and Seg_Data'!$A:$DD,CSAH_40_Crash_Data_Print!O$3,FALSE)</f>
        <v>Clear</v>
      </c>
      <c r="P62" s="23" t="str">
        <f>VLOOKUP($B62,'Int_and Seg_Data'!$A:$DD,CSAH_40_Crash_Data_Print!P$3,FALSE)</f>
        <v>Dry</v>
      </c>
      <c r="Q62" s="23" t="str">
        <f>VLOOKUP($B62,'Int_and Seg_Data'!$A:$DD,CSAH_40_Crash_Data_Print!Q$3,FALSE)</f>
        <v>Motorcycle</v>
      </c>
    </row>
    <row r="63" spans="2:17" ht="60" x14ac:dyDescent="0.25">
      <c r="B63" s="15">
        <v>840390</v>
      </c>
      <c r="C63" s="20">
        <f>VLOOKUP($B63,'Int_and Seg_Data'!$A:$M,CSAH_40_Crash_Data_Print!C$3,FALSE)</f>
        <v>9</v>
      </c>
      <c r="D63" s="21">
        <f>VLOOKUP($B63,'Int_and Seg_Data'!$A:$DD,CSAH_40_Crash_Data_Print!D$3,FALSE)</f>
        <v>12</v>
      </c>
      <c r="E63" s="21">
        <f>VLOOKUP($B63,'Int_and Seg_Data'!$A:$DD,CSAH_40_Crash_Data_Print!E$3,FALSE)</f>
        <v>2020</v>
      </c>
      <c r="F63" s="22" t="str">
        <f t="shared" si="0"/>
        <v>9/12/2020</v>
      </c>
      <c r="G63" s="21">
        <f>VLOOKUP($B63,'Int_and Seg_Data'!$A:$DD,CSAH_40_Crash_Data_Print!G$3,FALSE)</f>
        <v>12</v>
      </c>
      <c r="H63" s="21" t="str">
        <f>VLOOKUP($B63,'Int_and Seg_Data'!$A:$DD,CSAH_40_Crash_Data_Print!H$3,FALSE)</f>
        <v>Possible Injury</v>
      </c>
      <c r="I63" s="21">
        <f>VLOOKUP($B63,'Int_and Seg_Data'!$A:$DD,CSAH_40_Crash_Data_Print!I$3,FALSE)</f>
        <v>0</v>
      </c>
      <c r="J63" s="21">
        <f>VLOOKUP($B63,'Int_and Seg_Data'!$A:$DD,CSAH_40_Crash_Data_Print!J$3,FALSE)</f>
        <v>1</v>
      </c>
      <c r="K63" s="16" t="str">
        <f>VLOOKUP($B63,'Int_and Seg_Data'!$A:$DD,CSAH_40_Crash_Data_Print!K$3,FALSE)</f>
        <v>Motorcycle was traveling southbound on County Road 40 entering the curves by the river bottom.
Witness behind motorcycle said he saw the front wheel of the motorcycle begin to shake. The driver of the motorcycle lost control and went off on the right side of the road. The rider fell off the bike and the bike continued into the ditch.</v>
      </c>
      <c r="L63" s="23" t="str">
        <f>VLOOKUP($B63,'Int_and Seg_Data'!$A:$DD,CSAH_40_Crash_Data_Print!L$3,FALSE)</f>
        <v>Single Vehicle Other</v>
      </c>
      <c r="M63" s="23" t="str">
        <f>VLOOKUP($B63,'Int_and Seg_Data'!$A:$DD,CSAH_40_Crash_Data_Print!M$3,FALSE)</f>
        <v>Motor Vehicle in Transport</v>
      </c>
      <c r="N63" s="23" t="str">
        <f>VLOOKUP($B63,'Int_and Seg_Data'!$A:$DD,CSAH_40_Crash_Data_Print!N$3,FALSE)</f>
        <v>Daylight</v>
      </c>
      <c r="O63" s="23" t="str">
        <f>VLOOKUP($B63,'Int_and Seg_Data'!$A:$DD,CSAH_40_Crash_Data_Print!O$3,FALSE)</f>
        <v>Cloudy</v>
      </c>
      <c r="P63" s="23" t="str">
        <f>VLOOKUP($B63,'Int_and Seg_Data'!$A:$DD,CSAH_40_Crash_Data_Print!P$3,FALSE)</f>
        <v>Dry</v>
      </c>
      <c r="Q63" s="23" t="str">
        <f>VLOOKUP($B63,'Int_and Seg_Data'!$A:$DD,CSAH_40_Crash_Data_Print!Q$3,FALSE)</f>
        <v>Motorcycle</v>
      </c>
    </row>
    <row r="64" spans="2:17" ht="60" x14ac:dyDescent="0.25">
      <c r="B64" s="15">
        <v>845107</v>
      </c>
      <c r="C64" s="20">
        <f>VLOOKUP($B64,'Int_and Seg_Data'!$A:$M,CSAH_40_Crash_Data_Print!C$3,FALSE)</f>
        <v>10</v>
      </c>
      <c r="D64" s="21">
        <f>VLOOKUP($B64,'Int_and Seg_Data'!$A:$DD,CSAH_40_Crash_Data_Print!D$3,FALSE)</f>
        <v>7</v>
      </c>
      <c r="E64" s="21">
        <f>VLOOKUP($B64,'Int_and Seg_Data'!$A:$DD,CSAH_40_Crash_Data_Print!E$3,FALSE)</f>
        <v>2020</v>
      </c>
      <c r="F64" s="22" t="str">
        <f t="shared" si="0"/>
        <v>10/7/2020</v>
      </c>
      <c r="G64" s="21">
        <f>VLOOKUP($B64,'Int_and Seg_Data'!$A:$DD,CSAH_40_Crash_Data_Print!G$3,FALSE)</f>
        <v>16</v>
      </c>
      <c r="H64" s="21" t="str">
        <f>VLOOKUP($B64,'Int_and Seg_Data'!$A:$DD,CSAH_40_Crash_Data_Print!H$3,FALSE)</f>
        <v>Property Damage Only</v>
      </c>
      <c r="I64" s="21">
        <f>VLOOKUP($B64,'Int_and Seg_Data'!$A:$DD,CSAH_40_Crash_Data_Print!I$3,FALSE)</f>
        <v>0</v>
      </c>
      <c r="J64" s="21">
        <f>VLOOKUP($B64,'Int_and Seg_Data'!$A:$DD,CSAH_40_Crash_Data_Print!J$3,FALSE)</f>
        <v>1</v>
      </c>
      <c r="K64" s="16" t="str">
        <f>VLOOKUP($B64,'Int_and Seg_Data'!$A:$DD,CSAH_40_Crash_Data_Print!K$3,FALSE)</f>
        <v>Vehicle 1 was traveling northbound on County Road 40, struck a mailbox, and then drove in to the ditch.</v>
      </c>
      <c r="L64" s="23" t="str">
        <f>VLOOKUP($B64,'Int_and Seg_Data'!$A:$DD,CSAH_40_Crash_Data_Print!L$3,FALSE)</f>
        <v>Single Vehicle Run Off Road</v>
      </c>
      <c r="M64" s="23" t="str">
        <f>VLOOKUP($B64,'Int_and Seg_Data'!$A:$DD,CSAH_40_Crash_Data_Print!M$3,FALSE)</f>
        <v>Motor Vehicle in Transport</v>
      </c>
      <c r="N64" s="23" t="str">
        <f>VLOOKUP($B64,'Int_and Seg_Data'!$A:$DD,CSAH_40_Crash_Data_Print!N$3,FALSE)</f>
        <v>Daylight</v>
      </c>
      <c r="O64" s="23" t="str">
        <f>VLOOKUP($B64,'Int_and Seg_Data'!$A:$DD,CSAH_40_Crash_Data_Print!O$3,FALSE)</f>
        <v>Clear</v>
      </c>
      <c r="P64" s="23" t="str">
        <f>VLOOKUP($B64,'Int_and Seg_Data'!$A:$DD,CSAH_40_Crash_Data_Print!P$3,FALSE)</f>
        <v>Dry</v>
      </c>
      <c r="Q64" s="23" t="str">
        <f>VLOOKUP($B64,'Int_and Seg_Data'!$A:$DD,CSAH_40_Crash_Data_Print!Q$3,FALSE)</f>
        <v>Passenger Car</v>
      </c>
    </row>
    <row r="65" spans="2:17" ht="60" x14ac:dyDescent="0.25">
      <c r="B65" s="15">
        <v>871216</v>
      </c>
      <c r="C65" s="20">
        <f>VLOOKUP($B65,'Int_and Seg_Data'!$A:$M,CSAH_40_Crash_Data_Print!C$3,FALSE)</f>
        <v>12</v>
      </c>
      <c r="D65" s="21">
        <f>VLOOKUP($B65,'Int_and Seg_Data'!$A:$DD,CSAH_40_Crash_Data_Print!D$3,FALSE)</f>
        <v>28</v>
      </c>
      <c r="E65" s="21">
        <f>VLOOKUP($B65,'Int_and Seg_Data'!$A:$DD,CSAH_40_Crash_Data_Print!E$3,FALSE)</f>
        <v>2020</v>
      </c>
      <c r="F65" s="22" t="str">
        <f t="shared" si="0"/>
        <v>12/28/2020</v>
      </c>
      <c r="G65" s="21">
        <f>VLOOKUP($B65,'Int_and Seg_Data'!$A:$DD,CSAH_40_Crash_Data_Print!G$3,FALSE)</f>
        <v>13</v>
      </c>
      <c r="H65" s="21" t="str">
        <f>VLOOKUP($B65,'Int_and Seg_Data'!$A:$DD,CSAH_40_Crash_Data_Print!H$3,FALSE)</f>
        <v>Property Damage Only</v>
      </c>
      <c r="I65" s="21">
        <f>VLOOKUP($B65,'Int_and Seg_Data'!$A:$DD,CSAH_40_Crash_Data_Print!I$3,FALSE)</f>
        <v>0</v>
      </c>
      <c r="J65" s="21">
        <f>VLOOKUP($B65,'Int_and Seg_Data'!$A:$DD,CSAH_40_Crash_Data_Print!J$3,FALSE)</f>
        <v>1</v>
      </c>
      <c r="K65" s="16" t="str">
        <f>VLOOKUP($B65,'Int_and Seg_Data'!$A:$DD,CSAH_40_Crash_Data_Print!K$3,FALSE)</f>
        <v>Unit 1 was southbound on Co Rd 40 and was entering a section of road way that curved left when it encountered ice/slush on the road.  Unit 1 lost traction, slid to the right, and then came back to its left, out of control.  Unit 1 crossed the other lane of travel, slid off the road down a steep embankment and rolled on to its right side up against trees.</v>
      </c>
      <c r="L65" s="23" t="str">
        <f>VLOOKUP($B65,'Int_and Seg_Data'!$A:$DD,CSAH_40_Crash_Data_Print!L$3,FALSE)</f>
        <v>Single Vehicle Run Off Road</v>
      </c>
      <c r="M65" s="23" t="str">
        <f>VLOOKUP($B65,'Int_and Seg_Data'!$A:$DD,CSAH_40_Crash_Data_Print!M$3,FALSE)</f>
        <v>Motor Vehicle in Transport</v>
      </c>
      <c r="N65" s="23" t="str">
        <f>VLOOKUP($B65,'Int_and Seg_Data'!$A:$DD,CSAH_40_Crash_Data_Print!N$3,FALSE)</f>
        <v>Daylight</v>
      </c>
      <c r="O65" s="23" t="str">
        <f>VLOOKUP($B65,'Int_and Seg_Data'!$A:$DD,CSAH_40_Crash_Data_Print!O$3,FALSE)</f>
        <v>Cloudy</v>
      </c>
      <c r="P65" s="23" t="str">
        <f>VLOOKUP($B65,'Int_and Seg_Data'!$A:$DD,CSAH_40_Crash_Data_Print!P$3,FALSE)</f>
        <v>Wet</v>
      </c>
      <c r="Q65" s="23" t="str">
        <f>VLOOKUP($B65,'Int_and Seg_Data'!$A:$DD,CSAH_40_Crash_Data_Print!Q$3,FALSE)</f>
        <v>Passenger Car</v>
      </c>
    </row>
  </sheetData>
  <pageMargins left="0.7" right="0.7" top="0.75" bottom="0.75" header="0.3" footer="0.3"/>
  <pageSetup paperSize="119" scale="64" fitToHeight="0"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6A7C-B233-4E17-A9E9-BA71647E9BCD}">
  <dimension ref="A1:E42"/>
  <sheetViews>
    <sheetView workbookViewId="0">
      <selection activeCell="O10" sqref="O10"/>
    </sheetView>
  </sheetViews>
  <sheetFormatPr defaultRowHeight="15" x14ac:dyDescent="0.25"/>
  <cols>
    <col min="2" max="2" width="13.5703125" bestFit="1" customWidth="1"/>
  </cols>
  <sheetData>
    <row r="1" spans="1:5" x14ac:dyDescent="0.25">
      <c r="A1" t="s">
        <v>320</v>
      </c>
      <c r="B1" t="s">
        <v>321</v>
      </c>
    </row>
    <row r="2" spans="1:5" x14ac:dyDescent="0.25">
      <c r="A2">
        <v>660832</v>
      </c>
      <c r="B2">
        <f>VLOOKUP(A2,'IntCrashes 2016_2020'!B:B,1,FALSE)</f>
        <v>660832</v>
      </c>
      <c r="E2">
        <f>COUNT(A2:A42)</f>
        <v>41</v>
      </c>
    </row>
    <row r="3" spans="1:5" x14ac:dyDescent="0.25">
      <c r="A3">
        <v>807508</v>
      </c>
      <c r="B3">
        <f>VLOOKUP(A3,'IntCrashes 2016_2020'!B:B,1,FALSE)</f>
        <v>807508</v>
      </c>
      <c r="E3">
        <v>26</v>
      </c>
    </row>
    <row r="4" spans="1:5" x14ac:dyDescent="0.25">
      <c r="A4">
        <v>812439</v>
      </c>
      <c r="B4">
        <f>VLOOKUP(A4,'IntCrashes 2016_2020'!B:B,1,FALSE)</f>
        <v>812439</v>
      </c>
      <c r="E4">
        <f>E3+E2</f>
        <v>67</v>
      </c>
    </row>
    <row r="5" spans="1:5" x14ac:dyDescent="0.25">
      <c r="A5">
        <v>355322</v>
      </c>
      <c r="B5">
        <f>VLOOKUP(A5,'IntCrashes 2016_2020'!B:B,1,FALSE)</f>
        <v>355322</v>
      </c>
    </row>
    <row r="6" spans="1:5" x14ac:dyDescent="0.25">
      <c r="A6">
        <v>513349</v>
      </c>
      <c r="B6">
        <f>VLOOKUP(A6,'IntCrashes 2016_2020'!B:B,1,FALSE)</f>
        <v>513349</v>
      </c>
    </row>
    <row r="7" spans="1:5" x14ac:dyDescent="0.25">
      <c r="A7">
        <v>317868</v>
      </c>
      <c r="B7" t="e">
        <f>VLOOKUP(A7,'IntCrashes 2016_2020'!B:B,1,FALSE)</f>
        <v>#N/A</v>
      </c>
    </row>
    <row r="8" spans="1:5" x14ac:dyDescent="0.25">
      <c r="A8">
        <v>350846</v>
      </c>
      <c r="B8" t="e">
        <f>VLOOKUP(A8,'IntCrashes 2016_2020'!B:B,1,FALSE)</f>
        <v>#N/A</v>
      </c>
    </row>
    <row r="9" spans="1:5" x14ac:dyDescent="0.25">
      <c r="A9">
        <v>707739</v>
      </c>
      <c r="B9" t="e">
        <f>VLOOKUP(A9,'IntCrashes 2016_2020'!B:B,1,FALSE)</f>
        <v>#N/A</v>
      </c>
    </row>
    <row r="10" spans="1:5" x14ac:dyDescent="0.25">
      <c r="A10">
        <v>347741</v>
      </c>
      <c r="B10" t="e">
        <f>VLOOKUP(A10,'IntCrashes 2016_2020'!B:B,1,FALSE)</f>
        <v>#N/A</v>
      </c>
    </row>
    <row r="11" spans="1:5" x14ac:dyDescent="0.25">
      <c r="A11">
        <v>361322</v>
      </c>
      <c r="B11" t="e">
        <f>VLOOKUP(A11,'IntCrashes 2016_2020'!B:B,1,FALSE)</f>
        <v>#N/A</v>
      </c>
    </row>
    <row r="12" spans="1:5" x14ac:dyDescent="0.25">
      <c r="A12">
        <v>487275</v>
      </c>
      <c r="B12" t="e">
        <f>VLOOKUP(A12,'IntCrashes 2016_2020'!B:B,1,FALSE)</f>
        <v>#N/A</v>
      </c>
    </row>
    <row r="13" spans="1:5" x14ac:dyDescent="0.25">
      <c r="A13">
        <v>518401</v>
      </c>
      <c r="B13" t="e">
        <f>VLOOKUP(A13,'IntCrashes 2016_2020'!B:B,1,FALSE)</f>
        <v>#N/A</v>
      </c>
    </row>
    <row r="14" spans="1:5" x14ac:dyDescent="0.25">
      <c r="A14">
        <v>364015</v>
      </c>
      <c r="B14" t="e">
        <f>VLOOKUP(A14,'IntCrashes 2016_2020'!B:B,1,FALSE)</f>
        <v>#N/A</v>
      </c>
    </row>
    <row r="15" spans="1:5" x14ac:dyDescent="0.25">
      <c r="A15">
        <v>752312</v>
      </c>
      <c r="B15" t="e">
        <f>VLOOKUP(A15,'IntCrashes 2016_2020'!B:B,1,FALSE)</f>
        <v>#N/A</v>
      </c>
    </row>
    <row r="16" spans="1:5" x14ac:dyDescent="0.25">
      <c r="A16">
        <v>807837</v>
      </c>
      <c r="B16" t="e">
        <f>VLOOKUP(A16,'IntCrashes 2016_2020'!B:B,1,FALSE)</f>
        <v>#N/A</v>
      </c>
    </row>
    <row r="17" spans="1:2" x14ac:dyDescent="0.25">
      <c r="A17">
        <v>430379</v>
      </c>
      <c r="B17" t="e">
        <f>VLOOKUP(A17,'IntCrashes 2016_2020'!B:B,1,FALSE)</f>
        <v>#N/A</v>
      </c>
    </row>
    <row r="18" spans="1:2" x14ac:dyDescent="0.25">
      <c r="A18">
        <v>389067</v>
      </c>
      <c r="B18" t="e">
        <f>VLOOKUP(A18,'IntCrashes 2016_2020'!B:B,1,FALSE)</f>
        <v>#N/A</v>
      </c>
    </row>
    <row r="19" spans="1:2" x14ac:dyDescent="0.25">
      <c r="A19">
        <v>498688</v>
      </c>
      <c r="B19" t="e">
        <f>VLOOKUP(A19,'IntCrashes 2016_2020'!B:B,1,FALSE)</f>
        <v>#N/A</v>
      </c>
    </row>
    <row r="20" spans="1:2" x14ac:dyDescent="0.25">
      <c r="A20">
        <v>370840</v>
      </c>
      <c r="B20" t="e">
        <f>VLOOKUP(A20,'IntCrashes 2016_2020'!B:B,1,FALSE)</f>
        <v>#N/A</v>
      </c>
    </row>
    <row r="21" spans="1:2" x14ac:dyDescent="0.25">
      <c r="A21">
        <v>335305</v>
      </c>
      <c r="B21" t="e">
        <f>VLOOKUP(A21,'IntCrashes 2016_2020'!B:B,1,FALSE)</f>
        <v>#N/A</v>
      </c>
    </row>
    <row r="22" spans="1:2" x14ac:dyDescent="0.25">
      <c r="A22">
        <v>845107</v>
      </c>
      <c r="B22" t="e">
        <f>VLOOKUP(A22,'IntCrashes 2016_2020'!B:B,1,FALSE)</f>
        <v>#N/A</v>
      </c>
    </row>
    <row r="23" spans="1:2" x14ac:dyDescent="0.25">
      <c r="A23">
        <v>840390</v>
      </c>
      <c r="B23" t="e">
        <f>VLOOKUP(A23,'IntCrashes 2016_2020'!B:B,1,FALSE)</f>
        <v>#N/A</v>
      </c>
    </row>
    <row r="24" spans="1:2" x14ac:dyDescent="0.25">
      <c r="A24">
        <v>317123</v>
      </c>
      <c r="B24" t="e">
        <f>VLOOKUP(A24,'IntCrashes 2016_2020'!B:B,1,FALSE)</f>
        <v>#N/A</v>
      </c>
    </row>
    <row r="25" spans="1:2" x14ac:dyDescent="0.25">
      <c r="A25">
        <v>871216</v>
      </c>
      <c r="B25" t="e">
        <f>VLOOKUP(A25,'IntCrashes 2016_2020'!B:B,1,FALSE)</f>
        <v>#N/A</v>
      </c>
    </row>
    <row r="26" spans="1:2" x14ac:dyDescent="0.25">
      <c r="A26">
        <v>736259</v>
      </c>
      <c r="B26" t="e">
        <f>VLOOKUP(A26,'IntCrashes 2016_2020'!B:B,1,FALSE)</f>
        <v>#N/A</v>
      </c>
    </row>
    <row r="27" spans="1:2" x14ac:dyDescent="0.25">
      <c r="A27">
        <v>504006</v>
      </c>
      <c r="B27" t="e">
        <f>VLOOKUP(A27,'IntCrashes 2016_2020'!B:B,1,FALSE)</f>
        <v>#N/A</v>
      </c>
    </row>
    <row r="28" spans="1:2" x14ac:dyDescent="0.25">
      <c r="A28">
        <v>517374</v>
      </c>
      <c r="B28" t="e">
        <f>VLOOKUP(A28,'IntCrashes 2016_2020'!B:B,1,FALSE)</f>
        <v>#N/A</v>
      </c>
    </row>
    <row r="29" spans="1:2" x14ac:dyDescent="0.25">
      <c r="A29">
        <v>823243</v>
      </c>
      <c r="B29">
        <f>VLOOKUP(A29,'IntCrashes 2016_2020'!B:B,1,FALSE)</f>
        <v>823243</v>
      </c>
    </row>
    <row r="30" spans="1:2" x14ac:dyDescent="0.25">
      <c r="A30">
        <v>703960</v>
      </c>
      <c r="B30">
        <f>VLOOKUP(A30,'IntCrashes 2016_2020'!B:B,1,FALSE)</f>
        <v>703960</v>
      </c>
    </row>
    <row r="31" spans="1:2" x14ac:dyDescent="0.25">
      <c r="A31">
        <v>755594</v>
      </c>
      <c r="B31">
        <f>VLOOKUP(A31,'IntCrashes 2016_2020'!B:B,1,FALSE)</f>
        <v>755594</v>
      </c>
    </row>
    <row r="32" spans="1:2" x14ac:dyDescent="0.25">
      <c r="A32">
        <v>677097</v>
      </c>
      <c r="B32">
        <f>VLOOKUP(A32,'IntCrashes 2016_2020'!B:B,1,FALSE)</f>
        <v>677097</v>
      </c>
    </row>
    <row r="33" spans="1:2" x14ac:dyDescent="0.25">
      <c r="A33">
        <v>766038</v>
      </c>
      <c r="B33" t="e">
        <f>VLOOKUP(A33,'IntCrashes 2016_2020'!B:B,1,FALSE)</f>
        <v>#N/A</v>
      </c>
    </row>
    <row r="34" spans="1:2" x14ac:dyDescent="0.25">
      <c r="A34">
        <v>521323</v>
      </c>
      <c r="B34" t="e">
        <f>VLOOKUP(A34,'IntCrashes 2016_2020'!B:B,1,FALSE)</f>
        <v>#N/A</v>
      </c>
    </row>
    <row r="35" spans="1:2" x14ac:dyDescent="0.25">
      <c r="A35">
        <v>357735</v>
      </c>
      <c r="B35" t="e">
        <f>VLOOKUP(A35,'IntCrashes 2016_2020'!B:B,1,FALSE)</f>
        <v>#N/A</v>
      </c>
    </row>
    <row r="36" spans="1:2" x14ac:dyDescent="0.25">
      <c r="A36">
        <v>821759</v>
      </c>
      <c r="B36" t="e">
        <f>VLOOKUP(A36,'IntCrashes 2016_2020'!B:B,1,FALSE)</f>
        <v>#N/A</v>
      </c>
    </row>
    <row r="37" spans="1:2" x14ac:dyDescent="0.25">
      <c r="A37">
        <v>630530</v>
      </c>
      <c r="B37">
        <f>VLOOKUP(A37,'IntCrashes 2016_2020'!B:B,1,FALSE)</f>
        <v>630530</v>
      </c>
    </row>
    <row r="38" spans="1:2" x14ac:dyDescent="0.25">
      <c r="A38">
        <v>606580</v>
      </c>
      <c r="B38">
        <f>VLOOKUP(A38,'IntCrashes 2016_2020'!B:B,1,FALSE)</f>
        <v>606580</v>
      </c>
    </row>
    <row r="39" spans="1:2" x14ac:dyDescent="0.25">
      <c r="A39">
        <v>503212</v>
      </c>
      <c r="B39">
        <f>VLOOKUP(A39,'IntCrashes 2016_2020'!B:B,1,FALSE)</f>
        <v>503212</v>
      </c>
    </row>
    <row r="40" spans="1:2" x14ac:dyDescent="0.25">
      <c r="A40">
        <v>819061</v>
      </c>
      <c r="B40">
        <f>VLOOKUP(A40,'IntCrashes 2016_2020'!B:B,1,FALSE)</f>
        <v>819061</v>
      </c>
    </row>
    <row r="41" spans="1:2" x14ac:dyDescent="0.25">
      <c r="A41">
        <v>723992</v>
      </c>
      <c r="B41">
        <f>VLOOKUP(A41,'IntCrashes 2016_2020'!B:B,1,FALSE)</f>
        <v>723992</v>
      </c>
    </row>
    <row r="42" spans="1:2" x14ac:dyDescent="0.25">
      <c r="A42">
        <v>359727</v>
      </c>
      <c r="B42">
        <f>VLOOKUP(A42,'IntCrashes 2016_2020'!B:B,1,FALSE)</f>
        <v>359727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Severity - 5 Year</vt:lpstr>
      <vt:lpstr>Type - 5 Year</vt:lpstr>
      <vt:lpstr>Rates - 5 Year</vt:lpstr>
      <vt:lpstr>IntCrashes 2016_2020</vt:lpstr>
      <vt:lpstr>SegCrashes_2016_2020</vt:lpstr>
      <vt:lpstr>Sheet5</vt:lpstr>
      <vt:lpstr>Int_and Seg_Data</vt:lpstr>
      <vt:lpstr>CSAH_40_Crash_Data_Print</vt:lpstr>
      <vt:lpstr>Sheet4</vt:lpstr>
      <vt:lpstr>Sheet3</vt:lpstr>
      <vt:lpstr>CSAH_40_Crash_Data_Print!Print_Area</vt:lpstr>
      <vt:lpstr>CSAH_40_Crash_Data_Print!Print_Titles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Palmer</dc:creator>
  <cp:lastModifiedBy>Krista Palmer</cp:lastModifiedBy>
  <cp:lastPrinted>2022-09-14T15:06:13Z</cp:lastPrinted>
  <dcterms:created xsi:type="dcterms:W3CDTF">2022-08-31T13:09:38Z</dcterms:created>
  <dcterms:modified xsi:type="dcterms:W3CDTF">2022-09-14T17:19:15Z</dcterms:modified>
</cp:coreProperties>
</file>